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tabRatio="900" activeTab="1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  <sheet name="zał. nr 7" sheetId="7" r:id="rId7"/>
    <sheet name="zał.nr 8" sheetId="8" r:id="rId8"/>
    <sheet name="zał. nr 9" sheetId="9" r:id="rId9"/>
  </sheets>
  <definedNames/>
  <calcPr fullCalcOnLoad="1"/>
</workbook>
</file>

<file path=xl/sharedStrings.xml><?xml version="1.0" encoding="utf-8"?>
<sst xmlns="http://schemas.openxmlformats.org/spreadsheetml/2006/main" count="1969" uniqueCount="753">
  <si>
    <t>Dział</t>
  </si>
  <si>
    <t>Ogółem</t>
  </si>
  <si>
    <t>bieżące</t>
  </si>
  <si>
    <t>Rozdział</t>
  </si>
  <si>
    <t>majątkowe</t>
  </si>
  <si>
    <t>w tym: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</si>
  <si>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</si>
  <si>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</si>
  <si>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</si>
  <si>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</si>
  <si>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</si>
  <si>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</si>
  <si>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</si>
  <si>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</si>
  <si>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</si>
  <si>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</si>
  <si>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</si>
  <si>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</si>
  <si>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</si>
  <si>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</si>
  <si>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</si>
  <si>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</si>
  <si>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</si>
  <si>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</si>
  <si>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</si>
  <si>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</si>
  <si>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</si>
  <si>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</si>
  <si>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</si>
  <si>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</si>
  <si>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Rozchody ogółem:</t>
  </si>
  <si>
    <t>Spłaty kredytów</t>
  </si>
  <si>
    <t>§ 992</t>
  </si>
  <si>
    <t>Spłaty pożyczek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</si>
  <si>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</si>
  <si>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</si>
  <si>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</si>
  <si>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</si>
  <si>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</si>
  <si>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</si>
  <si>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</si>
  <si>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Dotacje
ogółem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</si>
  <si>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</si>
  <si>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</si>
  <si>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</si>
  <si>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</si>
  <si>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</si>
  <si>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 xml:space="preserve">Wydatki
ogółem
</t>
  </si>
  <si>
    <t>Nazwa</t>
  </si>
  <si>
    <t>Nazwa instytucji</t>
  </si>
  <si>
    <t>Kwota dotacji</t>
  </si>
  <si>
    <t>Nazwa sołectwa lub innej jednostki pomocniczej</t>
  </si>
  <si>
    <t>Rozdz.</t>
  </si>
  <si>
    <t>Planowane wydatki</t>
  </si>
  <si>
    <t>Nazwa zadania, przedsięwzięcia</t>
  </si>
  <si>
    <t>Łączne</t>
  </si>
  <si>
    <t>wydatki</t>
  </si>
  <si>
    <t>w tym</t>
  </si>
  <si>
    <t>010</t>
  </si>
  <si>
    <t>Bielsk</t>
  </si>
  <si>
    <t>Bolechowice</t>
  </si>
  <si>
    <t>Ciachcin</t>
  </si>
  <si>
    <t>Drwały</t>
  </si>
  <si>
    <t>Dziedzice</t>
  </si>
  <si>
    <t>Giżyno</t>
  </si>
  <si>
    <t>Jaroszewo Biskupie</t>
  </si>
  <si>
    <t>Kłobie</t>
  </si>
  <si>
    <t>Konary</t>
  </si>
  <si>
    <t>Leszczyn Księży</t>
  </si>
  <si>
    <t>Leszczyn Szlachecki</t>
  </si>
  <si>
    <t>Lubiejewo</t>
  </si>
  <si>
    <t>Machcino</t>
  </si>
  <si>
    <t>Niszczyce</t>
  </si>
  <si>
    <t>Rudowo</t>
  </si>
  <si>
    <t>Sękowo</t>
  </si>
  <si>
    <t>Szewce</t>
  </si>
  <si>
    <t>Śmiłowo</t>
  </si>
  <si>
    <t>Zakrzewo</t>
  </si>
  <si>
    <t>Zągoty</t>
  </si>
  <si>
    <t>Żukowo</t>
  </si>
  <si>
    <t>01010</t>
  </si>
  <si>
    <t>400</t>
  </si>
  <si>
    <t>600</t>
  </si>
  <si>
    <t>60016</t>
  </si>
  <si>
    <t>Nazwa jednostki</t>
  </si>
  <si>
    <t>I. Jednostki sektora finansów publicznych</t>
  </si>
  <si>
    <t>II. Jednostki spoza sektora finansów publicznych</t>
  </si>
  <si>
    <t>% wykonania</t>
  </si>
  <si>
    <t>wysokość wykonania</t>
  </si>
  <si>
    <t>01095</t>
  </si>
  <si>
    <t>Rolnictwo i łowiectwo - plan</t>
  </si>
  <si>
    <t>Transport i łączność - plan</t>
  </si>
  <si>
    <t>Gospodarka mieszkaniowa - plan</t>
  </si>
  <si>
    <t>Administracja publiczna - plan</t>
  </si>
  <si>
    <t>Różne rozliczenia - plan</t>
  </si>
  <si>
    <t>Oświata i wychowanie - plan</t>
  </si>
  <si>
    <t>Działalność usługowa - plan</t>
  </si>
  <si>
    <t>Urzędy naczelnych organów władzy państwowej, kontroli i ochrony prawa oraz sądownictwa - plan</t>
  </si>
  <si>
    <t>Pomoc społeczna - plan</t>
  </si>
  <si>
    <t>Gospodarka komunalna i ochrona środowiska - plan</t>
  </si>
  <si>
    <t>Kultura i ochrona dziedzictwa narodowego - plan</t>
  </si>
  <si>
    <t>Edukacyjna opieka wychowawcza - plan</t>
  </si>
  <si>
    <t>Usługi opiekuńcze i specjalistyczne usługi opiekuńcze - wynagrodzenia wraz z pochodnymi, wydatki bieżące - plan</t>
  </si>
  <si>
    <t>Gminny Ośrodek Kultury w Bielsku - plan</t>
  </si>
  <si>
    <t>Gminna Biblioteka Publiczna w Bielsku - plan</t>
  </si>
  <si>
    <t>Urząd Miasta Płocka - plan</t>
  </si>
  <si>
    <t>Wykonanie</t>
  </si>
  <si>
    <t>Informacja o realizacji</t>
  </si>
  <si>
    <t>Urzędy wojewódzkie - utrzymanie USC, Ewidencji Ludności; wynagrodzenia wraz z pochodnymi, wydatki bieżące, fundusz świadczeń socjalnych - plan</t>
  </si>
  <si>
    <t>Urzędy naczelnych organów władzy państwowej, kontroli i ochrony prawa                                                          - aktualizacja stałego rejestru wyborców - plan</t>
  </si>
  <si>
    <t>Dokonanie zwrotu podatku akcyzowego zawartego w cenie oleju napędowego wykorzystywanego do produkcji rolnej przez producentów rolnych                           w pierwszym okresie płatniczym - plan</t>
  </si>
  <si>
    <t>Gilino</t>
  </si>
  <si>
    <t>Tłubice</t>
  </si>
  <si>
    <t>Tchórz</t>
  </si>
  <si>
    <t>Ułtowo</t>
  </si>
  <si>
    <t>Umienino</t>
  </si>
  <si>
    <t>§ 903</t>
  </si>
  <si>
    <t>Cekanowo</t>
  </si>
  <si>
    <t>Dębsk</t>
  </si>
  <si>
    <t>Goślice</t>
  </si>
  <si>
    <t>Jączewo</t>
  </si>
  <si>
    <t>Kleniewo</t>
  </si>
  <si>
    <t>Smolino</t>
  </si>
  <si>
    <t>Zagroba</t>
  </si>
  <si>
    <t>801</t>
  </si>
  <si>
    <t>Kultura fizyczna  - plan</t>
  </si>
  <si>
    <t>Plan ogółem</t>
  </si>
  <si>
    <t>1</t>
  </si>
  <si>
    <t>2</t>
  </si>
  <si>
    <t>3</t>
  </si>
  <si>
    <t>0,00</t>
  </si>
  <si>
    <t>700</t>
  </si>
  <si>
    <t>750</t>
  </si>
  <si>
    <t>751</t>
  </si>
  <si>
    <t>754</t>
  </si>
  <si>
    <t>756</t>
  </si>
  <si>
    <t>758</t>
  </si>
  <si>
    <t>852</t>
  </si>
  <si>
    <t>854</t>
  </si>
  <si>
    <t>900</t>
  </si>
  <si>
    <t>Pożyczki</t>
  </si>
  <si>
    <t>Pożyczki na finansowanie zadań realizowanych
z udziałem środków pochodzących z budżetu UE</t>
  </si>
  <si>
    <t>8.</t>
  </si>
  <si>
    <t>Inne źródła (wolne środki)</t>
  </si>
  <si>
    <t>Spłaty pożyczek otrzymanych na finansowanie zadań realizowanych z udziałem środków pochodzących z budżetu UE</t>
  </si>
  <si>
    <t>Plan</t>
  </si>
  <si>
    <t>Z tego</t>
  </si>
  <si>
    <t>Wydatki 
bieżące</t>
  </si>
  <si>
    <t>Wydatki 
majątkowe</t>
  </si>
  <si>
    <t>inwestycje i zakupy inwestycyjne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</si>
  <si>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</si>
  <si>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</si>
  <si>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</si>
  <si>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</si>
  <si>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</si>
  <si>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</si>
  <si>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</si>
  <si>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</si>
  <si>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Wytwarzanie i zaopatrywanie w energię elektryczną, gaz i wodę - plan</t>
  </si>
  <si>
    <t>Wydatki razem - plan</t>
  </si>
  <si>
    <t xml:space="preserve">w tym z tytułu dotacji i środków na finansowanie wydatków na realizację zadań finansowanych z udziałem środków, o których mowa w art. 5 ust. 1 pkt 2 i 3 - plan
</t>
  </si>
  <si>
    <t xml:space="preserve">Dotacje celowe otrzymane z budżetu państwa na realizację zadań bieżących z zakresu administracji rządowej oraz innych zadań zleconych gminie (związkom gmin) ustawami - plan </t>
  </si>
  <si>
    <t>Wpływy z usług - plan</t>
  </si>
  <si>
    <t>Wpływy z różnych dochodów - plan</t>
  </si>
  <si>
    <t>Wpływy z różnych opłat - plan</t>
  </si>
  <si>
    <t>Dochody jednostek samorządu terytorialnego związane z realizacją zadań z zakresu administracji rządowej oraz innych zadań zleconych ustawami - plan</t>
  </si>
  <si>
    <t>Dochody od osób prawnych, od osób fizycznych i od innych jednostek nieposiadających osobowości prawnej oraz wydatki związane z ich poborem - plan</t>
  </si>
  <si>
    <t>Wpływy z opłaty skarbowej - plan</t>
  </si>
  <si>
    <t>Wpływy z opłaty targowej - plan</t>
  </si>
  <si>
    <t>Wpływy z opłaty eksploatacyjnej - plan</t>
  </si>
  <si>
    <t>Wpływy z opłat za zezwolenia na sprzedaż alkoholu - plan</t>
  </si>
  <si>
    <t xml:space="preserve">Wpływy z innych lokalnych opłat pobieranych przez jednostki samorządu terytorialnego na podstawie odrębnych ustaw - plan </t>
  </si>
  <si>
    <t>Subwencje ogólne z budżetu państwa - plan</t>
  </si>
  <si>
    <t>Dotacje celowe otrzymane z budżetu państwa na realizację własnych zadań bieżących gmin (związków gmin) - plan</t>
  </si>
  <si>
    <t>Majątkowe</t>
  </si>
  <si>
    <t>Bieżące ogółem - plan</t>
  </si>
  <si>
    <t>Wpłaty z tytułu odpłatnego nabycia prawa własności oraz prawa użytkowania wieczystego nieruchomości - plan</t>
  </si>
  <si>
    <t>Majątkowe ogółem - plan</t>
  </si>
  <si>
    <t>Ogółem dochody - plan</t>
  </si>
  <si>
    <t xml:space="preserve">w tym z tytułu dotacji
i środków na finansowanie wydatków na realizację zadań finansowanych z udziałem środków, o których mowa w art. 5 ust. 1 pkt 2 i 3 - plan
</t>
  </si>
  <si>
    <t xml:space="preserve">Ogółem - plan                       </t>
  </si>
  <si>
    <t xml:space="preserve">Ogółem plan II             </t>
  </si>
  <si>
    <t xml:space="preserve">Ogółem plan I                      </t>
  </si>
  <si>
    <t>Urząd Gminy Nowy Duninów - plan</t>
  </si>
  <si>
    <t xml:space="preserve">Oświata i wychowanie  - plan </t>
  </si>
  <si>
    <t xml:space="preserve">Ogółem plan  I i II                     </t>
  </si>
  <si>
    <t>§ 950</t>
  </si>
  <si>
    <t>Wpływy z opłat z tytułu użytkowania wieczystego nieruchomości - plan</t>
  </si>
  <si>
    <t xml:space="preserve">Wpływy z opłat za korzystanie z wychowania przedszkolnego - plan </t>
  </si>
  <si>
    <t>Dotacje celowe otrzymane z samorządu województwa na inwestycje i zakupy inwestycyjne realizowane na podstawie porozumień (umów) między jednostkami samorządu terytorialnego - plan</t>
  </si>
  <si>
    <t>Zakres porozumienia lub umowy</t>
  </si>
  <si>
    <t xml:space="preserve">Dochody i wydatki ogółem -  plan                       </t>
  </si>
  <si>
    <t xml:space="preserve">Wpływy różnych opłat - plan 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</si>
  <si>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- plan</t>
  </si>
  <si>
    <t>Wpływy z tytułu kosztów egzekucyjnych, opłaty komorniczej i kosztów upomnień - plan</t>
  </si>
  <si>
    <t>Dotacje celowe otrzymane z budżetu państwa na realizację zadań bieżących z zakresu administracji rządowej oraz innych zadań zleconych gminie (związkom gmin, związkom powiatowo-gminnym) ustawami - plan</t>
  </si>
  <si>
    <t xml:space="preserve">Wpływy z opłat za korzystanie z wyżywienia w jednostkach realizujących zadania z zakresu wychowania przedszkolnego - plan </t>
  </si>
  <si>
    <t>855</t>
  </si>
  <si>
    <t>Rodzina - plan</t>
  </si>
  <si>
    <t>Wpływy ze zwrotów dotacji oraz płatności wykorzystanych niezgodnie z przeznaczeniem lub wykorzystanych z naruszeniem procedur, o których mowa w art. 184 ustawy, pobranych nienależnie lub w nadmiernej wysokości - plan</t>
  </si>
  <si>
    <t>85501</t>
  </si>
  <si>
    <t>Świadczenie wychowawcze - 500 plus - pomoc państwa w wychowywaniu dzieci - plan</t>
  </si>
  <si>
    <t>85502</t>
  </si>
  <si>
    <t xml:space="preserve">Świadczenia rodzinne, świadczenia z funduszu alimentacyjneego oraz składki na ubezpieczenia emerytalne i rentowe z ubezpieczenia społecznego - świadczenia rodzinne, fundusz alimentacyjny, wynagrodzenia wraz z pochodnymi, wydatki bieżące - plan   </t>
  </si>
  <si>
    <t>85503</t>
  </si>
  <si>
    <t xml:space="preserve">Karta Dużej Rodziny - plan </t>
  </si>
  <si>
    <t>75023</t>
  </si>
  <si>
    <t>Józinek</t>
  </si>
  <si>
    <t>Kędzierzyn</t>
  </si>
  <si>
    <t>Nazwa zadania inwestycyjnego              (w tym w ramach funduszu sołeckiego)</t>
  </si>
  <si>
    <t>Urząd Marszałkowski Województwa Mazowieckiego w Warszawie - plan</t>
  </si>
  <si>
    <t>Wpływy z rozliczeń/zwrotów z lat ubiegłych- plan</t>
  </si>
  <si>
    <t>10 000,00</t>
  </si>
  <si>
    <t>Wpływy z pozostałych odsetek - plan</t>
  </si>
  <si>
    <t>Kuchary-Jeżewo</t>
  </si>
  <si>
    <t>85504</t>
  </si>
  <si>
    <t xml:space="preserve">Wspieranie rodziny - realizacja programu "Dobry start"  - plan </t>
  </si>
  <si>
    <t>Zakup i objęcie akcji i udziałów</t>
  </si>
  <si>
    <t>Wniesienie wkładów do spółek sprawa handlowego</t>
  </si>
  <si>
    <t>wydatki 
jednostek
budżetowych,</t>
  </si>
  <si>
    <t>01030</t>
  </si>
  <si>
    <t>Infrastruktura wodociągowa i sanitacyjna wsi - plan</t>
  </si>
  <si>
    <t>Izby rolnicze - plan</t>
  </si>
  <si>
    <t>Pozostała działalność - plan</t>
  </si>
  <si>
    <t>Dostarczanie wody - plan</t>
  </si>
  <si>
    <t>Lokalny transport zbiorowy - plan</t>
  </si>
  <si>
    <t>Generalna Dyrekcja Dróg Krajowych i Autostrad - plan</t>
  </si>
  <si>
    <t>Drogi publiczne wojewódzkie - plan</t>
  </si>
  <si>
    <t>Drogi publiczne powiatowe - plan</t>
  </si>
  <si>
    <t>Drogi publiczne gminne - plan</t>
  </si>
  <si>
    <t>Gospodarka gruntami i nieruchomościami - plan</t>
  </si>
  <si>
    <t>Plany zagospodarowania przestrzennego - plan</t>
  </si>
  <si>
    <t>Urzędy wojewódzkie - plan</t>
  </si>
  <si>
    <t>Rady gmin (miast i miast na prawach powiatu) - plan</t>
  </si>
  <si>
    <t>Urzędy gmin (miast i miast na prawach powiatu) - plan</t>
  </si>
  <si>
    <t>Promocja jednostek samorządu terytorialnego - plan</t>
  </si>
  <si>
    <t>Pozostała działalność- plan</t>
  </si>
  <si>
    <t>Urzędy naczelnych organów władzy państwowej, kontroli i ochrony prawa oraz sądownictwa- plan</t>
  </si>
  <si>
    <t>Urzędy naczelnych organów władzy państwowej, kontroli i ochrony prawa- plan</t>
  </si>
  <si>
    <t>Bezpieczeństwo publiczne i ochrona przeciwpożarowa- plan</t>
  </si>
  <si>
    <t>Ochotnicze straże pożarne- plan</t>
  </si>
  <si>
    <t>Zarządzanie kryzysowe- plan</t>
  </si>
  <si>
    <t>Obsługa długu publicznego- plan</t>
  </si>
  <si>
    <t>Obsługa papierów wartościowych, kredytów i pożyczek jednostek samorządu terytorialnego- plan</t>
  </si>
  <si>
    <t>Różne rozliczenia- plan</t>
  </si>
  <si>
    <t>Różne rozliczenia finansowe- plan</t>
  </si>
  <si>
    <t>Rezerwy ogólne i celowe- plan</t>
  </si>
  <si>
    <t>Oświata i wychowanie- plan</t>
  </si>
  <si>
    <t>Szkoły podstawowe- plan</t>
  </si>
  <si>
    <t>Oddziały przedszkolne w szkołach podstawowych- plan</t>
  </si>
  <si>
    <t>Przedszkola - plan</t>
  </si>
  <si>
    <t>Dowożenie uczniów do szkół- plan</t>
  </si>
  <si>
    <t>Dokształcanie i doskonalenie nauczycieli- plan</t>
  </si>
  <si>
    <t>Stołówki szkolne i przedszkolne- plan</t>
  </si>
  <si>
    <t>Realizacja zadań wymagających stosowania specjalnej organizacji nauki i metod pracy dla dzieci i młodzieży w szkołach podstawowych- plan</t>
  </si>
  <si>
    <t>Ochrona zdrowia- plan</t>
  </si>
  <si>
    <t>Zwalczanie narkomanii- plan</t>
  </si>
  <si>
    <t>Przeciwdziałanie alkoholizmowi- plan</t>
  </si>
  <si>
    <t>Pomoc społeczna- plan</t>
  </si>
  <si>
    <t>Domy pomocy społecznej- plan</t>
  </si>
  <si>
    <t>Zadania w zakresie przeciwdziałania przemocy w rodzinie- plan</t>
  </si>
  <si>
    <t>Zasiłki okresowe, celowe i pomoc w naturze oraz składki na ubezpieczenia emerytalne i rentowe- plan</t>
  </si>
  <si>
    <t>Zasiłki stałe- plan</t>
  </si>
  <si>
    <t>Usługi opiekuńcze i specjalistyczne usługi opiekuńcze- plan</t>
  </si>
  <si>
    <t>Pomoc w zakresie dożywiania- plan</t>
  </si>
  <si>
    <t>Edukacyjna opieka wychowawcza- plan</t>
  </si>
  <si>
    <t>Pomoc materialna dla uczniów o charakterze socjalnym- plan</t>
  </si>
  <si>
    <t>Rodzina- plan</t>
  </si>
  <si>
    <t>Świadczenie wychowawcze- plan</t>
  </si>
  <si>
    <t xml:space="preserve">Świadczenia rodzinne, świadczenie z funduszu alimentacyjnego oraz składki na ubezpieczenia emerytalne i rentowe z ubezpieczenia społecznego- plan
</t>
  </si>
  <si>
    <t>Karta Dużej Rodziny- plan</t>
  </si>
  <si>
    <t>Wspieranie rodziny- plan</t>
  </si>
  <si>
    <t>Gospodarka komunalna i ochrona środowiska- plan</t>
  </si>
  <si>
    <t>Gospodarka ściekowa i ochrona wód- plan</t>
  </si>
  <si>
    <t>Gospodarka odpadami- plan</t>
  </si>
  <si>
    <t>Oczyszczanie miast i wsi- plan</t>
  </si>
  <si>
    <t>Utrzymanie zieleni w miastach i gminach- plan</t>
  </si>
  <si>
    <t>Oświetlenie ulic, placów i dróg- plan</t>
  </si>
  <si>
    <t>Wpływy i wydatki związane z gromadzeniem środków z opłat i kar za korzystanie ze środowiska- plan</t>
  </si>
  <si>
    <t>Kultura i ochrona dziedzictwa narodowego- plan</t>
  </si>
  <si>
    <t>Pozostałe zadania w zakresie kultury- plan</t>
  </si>
  <si>
    <t>Domy i ośrodki kultury, świetlice i kluby- plan</t>
  </si>
  <si>
    <t>Biblioteki- plan</t>
  </si>
  <si>
    <t>Kultura fizyczna- plan</t>
  </si>
  <si>
    <t>Zadania w zakresie kultury fizycznej- plan</t>
  </si>
  <si>
    <t>Ośrodki pomocy społecznej - plan</t>
  </si>
  <si>
    <t>15 000,00</t>
  </si>
  <si>
    <t>85506</t>
  </si>
  <si>
    <t>85513</t>
  </si>
  <si>
    <t>Wpływy ze sprzedaży składników majątkowych - plan</t>
  </si>
  <si>
    <t>Pozostała działalnoś- plan</t>
  </si>
  <si>
    <t>Zapewnienie uczniom prawa do bezpłatnego dostępu do podręczników, materiałów edukacyjnych lub materiałów ćwiczeniowych - plan</t>
  </si>
  <si>
    <t>Ośrodki wsparcia - plan</t>
  </si>
  <si>
    <t>Tworzenie i funkcjonowanie klubów dziecięcych - plan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</si>
  <si>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opiekunów-plan</t>
  </si>
  <si>
    <t>Zadanie zrealizowane przez Firmę Konsultacje Energetyczne</t>
  </si>
  <si>
    <t>9 374,77</t>
  </si>
  <si>
    <t>Pozostałe działania związane z gospodarką odpadami - plan</t>
  </si>
  <si>
    <t>Rezerwaty i pomniki przyrody - plan</t>
  </si>
  <si>
    <t>Ogrody botaniczne i zoologiczne oraz naturalne obszary i obiekty chronionej przyrody - plan</t>
  </si>
  <si>
    <t>Jaroszewo - Wieś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</si>
  <si>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 - plan</t>
  </si>
  <si>
    <t>Składki na ubezpieczenie zdrowotne opłacane za osoby pobierające niektóre świadczenia z pomocy społecznej, niektóre świadczenia rodzinne oraz za osoby uczestniczące w zajęciach w centrum integracji społecznej- plan</t>
  </si>
  <si>
    <t xml:space="preserve">Działalność Państwowego Gospodarstwa Wodnego Wody Polskie  - plan </t>
  </si>
  <si>
    <t>80101</t>
  </si>
  <si>
    <t>921</t>
  </si>
  <si>
    <t>92109</t>
  </si>
  <si>
    <t>92695</t>
  </si>
  <si>
    <t>20 000,00</t>
  </si>
  <si>
    <t>926</t>
  </si>
  <si>
    <t>Dotacja z Urzędu Marszałkowskiego Województwa Mazowieckiego na dofinansowanie realizacji zadania   pn.„Przebudowa i budowa ulic osiedlowych w m. Bielsk - ul. Stodólna Wschodnia,  Gen. K. Świerczewskiego,  Wł. Broniewskiego, 22 Lipca, Cisowa, Modrzewiowa, Brzozowa, Jesionowa, Klonowa, Kasztanowa, Czereśniowa, Morelowa, Krótka, Wiśniowa - ETAP I - CZĘŚĆ A" - plan</t>
  </si>
  <si>
    <t>810 283,00</t>
  </si>
  <si>
    <t>133 000,00</t>
  </si>
  <si>
    <t>Pomoc finansowa z Powiatu Płockiego na wydatki bieżące dla OSP w Bielsku - plan</t>
  </si>
  <si>
    <t>947 183,00</t>
  </si>
  <si>
    <t>136 900,00</t>
  </si>
  <si>
    <t>Środki otrzymane od pozostałych jednostek zaliczanych do sektora finansów publicznych na realizacje zadań bieżących jednostek zaliczanych do sektora finansów publicznych - plan</t>
  </si>
  <si>
    <t>Dotacja celowa otrzymana z tytułu pomocy finansowej udzielanej między jednostkami samorządu terytorialnego na dofinansowanie własnych zadań inwestycyjnych i zakupów inwestycyjnych - plan</t>
  </si>
  <si>
    <t>50 000,00</t>
  </si>
  <si>
    <t>946 937,06</t>
  </si>
  <si>
    <t>136 675,00</t>
  </si>
  <si>
    <t>810 262,06</t>
  </si>
  <si>
    <t>Wpływy z najmu i dzierżawy składników majątkowych Skarbu Państwa, jednostek samorządu terytorialnego lub innych jednostek zaliczanych do sektora finansów publicznych oraz innych umów o podobnym charakterze - plan</t>
  </si>
  <si>
    <t>2 193,91</t>
  </si>
  <si>
    <t>Wpływy z rozliczeń/zwrotów z lat ubiegłych - plan</t>
  </si>
  <si>
    <t>Wpływy  z najmu i dzierżawy składników majątkowych Skarbu Państwa, jednostek samorządu terytorialnego lub innych jednostek zaliczanych do sektora finansów publicznych oraz innych umów o podobnym charakterze -plan</t>
  </si>
  <si>
    <t>Wpływy z tytułu opłat i kosztów sądowych oraz innych opłat uiszczanych na rzecz Skarbu Państwa z tytułu postępowania sądowego i prokuratorskiego - plan</t>
  </si>
  <si>
    <t>1 969,00</t>
  </si>
  <si>
    <t>6,00</t>
  </si>
  <si>
    <t>Bezpieczeństwo publiczne i ochrona przeciwpożarowa - plan</t>
  </si>
  <si>
    <t>Wpływy z podatku dochodowego od osób fizycznych - plan</t>
  </si>
  <si>
    <t>Wpływy z podatku dochodowego od osób prawnych - plan</t>
  </si>
  <si>
    <t>Wpływy z podatku od nieruchomości - plan</t>
  </si>
  <si>
    <t>Wpływy z podatku rolnego - plan</t>
  </si>
  <si>
    <t>Wpływy z podatku leśnego - plan</t>
  </si>
  <si>
    <t>Wpływy z podatku od środków transportowych - plan</t>
  </si>
  <si>
    <t>Wpływy z podatku od działalności gospodarczej osób fizycznych, opłacanego w formie karty podatkowej - plan</t>
  </si>
  <si>
    <t>Wpływy z podatku od spadków i darowizn - plan</t>
  </si>
  <si>
    <t>18 000,00</t>
  </si>
  <si>
    <t>Wpływy z podatku od czynności cywilnoprawnych - plan</t>
  </si>
  <si>
    <t>Wpływy z odsetek  od nieterminowych wpłat z tytułu podatków i opłat - plan</t>
  </si>
  <si>
    <t>19,97</t>
  </si>
  <si>
    <t>1 427,72</t>
  </si>
  <si>
    <t>1 800,00</t>
  </si>
  <si>
    <t>268 266,00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</si>
  <si>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 - plan</t>
  </si>
  <si>
    <t>135 000,00</t>
  </si>
  <si>
    <t>851</t>
  </si>
  <si>
    <t>Ochrona zdrowia - plan</t>
  </si>
  <si>
    <t>380,00</t>
  </si>
  <si>
    <t>15 840,00</t>
  </si>
  <si>
    <t xml:space="preserve">Wpływy ze zwrotów dotacji oraz płatności, w tym wykorzystanych niezgodnie z przeznaczeniem lub wykorzystanych z naruszeniem procedur, o których mowa w art. 184 ustawy, pobranych nienależnie lub w nadmiernej wysokości - plan </t>
  </si>
  <si>
    <t>1 275,00</t>
  </si>
  <si>
    <t>341,66</t>
  </si>
  <si>
    <t>200,00</t>
  </si>
  <si>
    <t>33 600,00</t>
  </si>
  <si>
    <t>Wpływy z innych lokalnych opłat pobieranych przez jednostki samorządu terytorialnego na podstawie odrębnych ustaw - plan</t>
  </si>
  <si>
    <t>Wpływy z tytułu grzywien i innych kar pieniężnych od osób prawnych i innych jednostek organizacyjnych - plan</t>
  </si>
  <si>
    <t>0,80</t>
  </si>
  <si>
    <t>Wpływy z odsetek od nieterminowych wpłat z tytułu podatków i opłat - plan</t>
  </si>
  <si>
    <t>Dotacje celowe w ramach programów finansowanych z udziałem środków europejskich oraz środków, o których mowa w art.5 ust.1 pkt. 3 oraz ust. 3 pkt 5 i 6 ustawy, lub płatności w ramach budżetu środków europejskich, z wyłączeniem dochodów klasyfikowanych w paragrafie 625 - plan</t>
  </si>
  <si>
    <t>Wytwarzanie i zaopatrywanie w energię elektryczną, gaz i wodę  - plan</t>
  </si>
  <si>
    <t>9,00</t>
  </si>
  <si>
    <t>1 234 717,00</t>
  </si>
  <si>
    <t>Wpływy z tytułu przekształcenia prawa użytkowania wieczystego  w prawo własności - plan</t>
  </si>
  <si>
    <t xml:space="preserve"> Załącznik Nr 1 do sprawozdania z wykonania budżetu gminy Bielsk za 2020 rok</t>
  </si>
  <si>
    <t>900 152,36</t>
  </si>
  <si>
    <t>460 025,00</t>
  </si>
  <si>
    <t>249 448,00</t>
  </si>
  <si>
    <t>993 700,00</t>
  </si>
  <si>
    <t>975 175,95</t>
  </si>
  <si>
    <t>5 200,00</t>
  </si>
  <si>
    <t>5 544,39</t>
  </si>
  <si>
    <t>2,25</t>
  </si>
  <si>
    <t>2,93</t>
  </si>
  <si>
    <t>82 743,41</t>
  </si>
  <si>
    <t>3 200,00</t>
  </si>
  <si>
    <t>2 580,82</t>
  </si>
  <si>
    <t>4 185,00</t>
  </si>
  <si>
    <t>4 184,56</t>
  </si>
  <si>
    <t>9 375,00</t>
  </si>
  <si>
    <t>104 837,06</t>
  </si>
  <si>
    <t>1 307,76</t>
  </si>
  <si>
    <t>4 959,41</t>
  </si>
  <si>
    <t>7 208,50</t>
  </si>
  <si>
    <t>8 700,00</t>
  </si>
  <si>
    <t>2 700,00</t>
  </si>
  <si>
    <t>113 728,00</t>
  </si>
  <si>
    <t>73 319,00</t>
  </si>
  <si>
    <t>110 893,09</t>
  </si>
  <si>
    <t>1 303,84</t>
  </si>
  <si>
    <t>4 812,33</t>
  </si>
  <si>
    <t>9 814,36</t>
  </si>
  <si>
    <t>2 506,15</t>
  </si>
  <si>
    <t>72 969,00</t>
  </si>
  <si>
    <t>60 720,00</t>
  </si>
  <si>
    <t>6 962 181,00</t>
  </si>
  <si>
    <t>126 861,00</t>
  </si>
  <si>
    <t>123 832,03</t>
  </si>
  <si>
    <t>3 307 786,00</t>
  </si>
  <si>
    <t>3 300 088,71</t>
  </si>
  <si>
    <t>1 246 887,00</t>
  </si>
  <si>
    <t>1 239 771,22</t>
  </si>
  <si>
    <t>13 871,00</t>
  </si>
  <si>
    <t>13 744,32</t>
  </si>
  <si>
    <t>116 627,00</t>
  </si>
  <si>
    <t>116 768,60</t>
  </si>
  <si>
    <t>23 500,00</t>
  </si>
  <si>
    <t>7 000,00</t>
  </si>
  <si>
    <t>44 410,47</t>
  </si>
  <si>
    <t>43 000,00</t>
  </si>
  <si>
    <t>4 506,00</t>
  </si>
  <si>
    <t>76 919,80</t>
  </si>
  <si>
    <t>20 386,00</t>
  </si>
  <si>
    <t>308 000,00</t>
  </si>
  <si>
    <t>308 028,60</t>
  </si>
  <si>
    <t>74 169,28</t>
  </si>
  <si>
    <t>131 369,47</t>
  </si>
  <si>
    <t>4 505,78</t>
  </si>
  <si>
    <t>23 184,00</t>
  </si>
  <si>
    <t>45 238,04</t>
  </si>
  <si>
    <t>42 594,00</t>
  </si>
  <si>
    <t>6 828,91</t>
  </si>
  <si>
    <t>Dodatki mieszkaniowe- plan</t>
  </si>
  <si>
    <t>Obiekty sportowe - plan</t>
  </si>
  <si>
    <t>Pozostała działalność -  plan</t>
  </si>
  <si>
    <t>Niewykorzystane środki pieniężne, o których mowa w art.. 217 ust.2 pkt 8 ustawy o finansach publicznych</t>
  </si>
  <si>
    <t>§ 905</t>
  </si>
  <si>
    <t>9.</t>
  </si>
  <si>
    <t>75107</t>
  </si>
  <si>
    <t>Wybory Prezydenta Rzeczypospolitej Polskiej - plan</t>
  </si>
  <si>
    <t>80153</t>
  </si>
  <si>
    <t xml:space="preserve">Zapewnienie uczniom prawa do bezpłatnego dostępu do podręczników, materiałów edukacyjnych lub materiałów ćwiczeniowych - plan </t>
  </si>
  <si>
    <t>Pomoc  społeczna - plan</t>
  </si>
  <si>
    <t>Dodatki mieszkaniowe - dodatek energetyczny - plan</t>
  </si>
  <si>
    <t xml:space="preserve">Dochody i wydatki ogółem                                   plan                       </t>
  </si>
  <si>
    <t>Zadania w zakresie wspierania i upowszechniania  kultury fizycznej  realizowane przez podmioty wyłonione w drodze konkursu - plan</t>
  </si>
  <si>
    <t>Remont ulicy Glinki - władanie samoistne- plan</t>
  </si>
  <si>
    <t>Zakup klimatyzatora do świetlicy wiejskiej w Bielsku - umowa użyczenia - plan</t>
  </si>
  <si>
    <t>Zakup zrealizowany w Sklepie SERWIS AGD</t>
  </si>
  <si>
    <t>Zakup materiałów i wyposażenia do Przedszkola Samorządowego w Bielsku - plan</t>
  </si>
  <si>
    <t>Zakupino urządzenie wielofunkcyjne</t>
  </si>
  <si>
    <t>Zakup materiałów i wyposażenia potrzebnego do reprezentowania sołectwa - promocji  podczas imprez promujących gminę - plan</t>
  </si>
  <si>
    <t>Zagoty</t>
  </si>
  <si>
    <t>Rozbudowa sieci wodociągowej w Bielsku - dz.nr ewid. 103/41, 104, 110, 112</t>
  </si>
  <si>
    <t>10 500,00</t>
  </si>
  <si>
    <t>Rozbudowa sieci wodociągowej w Bielsku, ul. Dębowa</t>
  </si>
  <si>
    <t>Rozbudowa sieci wodociągowej w Bielsku, ul. Płocka</t>
  </si>
  <si>
    <t>Rozbudowa sieci wodociągowej w Bielsku, ul. Sosnowa</t>
  </si>
  <si>
    <t>Rozbudowa sieci wodociągowej w Goślicach</t>
  </si>
  <si>
    <t>500,00</t>
  </si>
  <si>
    <t>Rozbudowa sieci wodociągowej w Machcinie</t>
  </si>
  <si>
    <t>Rozbudowa sieci wodociągowej w miejscowości Machcinko</t>
  </si>
  <si>
    <t>Budowa i przebudowa systemu gospodarki wodociągowo - kanalizacyjnej w miejscowości Bielsk</t>
  </si>
  <si>
    <t>Przebudowa drogi gminnej Dębsk - Tłubice</t>
  </si>
  <si>
    <t>Przebudowa drogi gminnej w miejscowości Dębsk</t>
  </si>
  <si>
    <t>Przebudowa drogi gminnej w miejscowości Dziedzice - etap II</t>
  </si>
  <si>
    <t>Remont drogi gminnej Leszczyn Księży - Lubiejewo</t>
  </si>
  <si>
    <t>Remont drogi gminnej w miejscowości Ciachcin Nowy</t>
  </si>
  <si>
    <t>Remont drogi gminnej w miejscowości Niszczyce</t>
  </si>
  <si>
    <t>Remont drogi gminnej w miejscowości Żukowo</t>
  </si>
  <si>
    <t>Remont drogi gminnej Zągoty - Niszczyce</t>
  </si>
  <si>
    <t>Remont ul.Tulipanowej w miejscowości Bielsk</t>
  </si>
  <si>
    <t xml:space="preserve">Podłączenie budynku Szkoły Podstawowej w Zągotach do gminnej sieci kanalizacyjnej  </t>
  </si>
  <si>
    <t>80104</t>
  </si>
  <si>
    <t xml:space="preserve">Podłączenie budynku Przedszkola  w Zągotach do gminnej sieci kanalizacyjnej </t>
  </si>
  <si>
    <t>Zakup i montaż instalacji alarmowej do budynku Klubu Dziecięcego "Maluszek" w Bielsku</t>
  </si>
  <si>
    <t>Zakup i montaż kamer oraz rejestratora do budynku Klubu Dziecięcego "Maluszek" w Bielsku</t>
  </si>
  <si>
    <t>90026</t>
  </si>
  <si>
    <t>Budowa punktu selektywnej zbiórki odpadów komunalnych dla mieszkańców Gminy Bielsk</t>
  </si>
  <si>
    <t>Remont świetlicy wiejskiej w Leszczynie Szlacheckim</t>
  </si>
  <si>
    <t>Utwardzenie kostką brukową placu na terenie otwartej strefy aktywności przy ul.Topolowej w m. Bielsk</t>
  </si>
  <si>
    <t xml:space="preserve">1 234 717,00 </t>
  </si>
  <si>
    <t xml:space="preserve">Dotacja z Urzędu Marszałkowskiego Województwa Mazowieckiego na wykonanie  remontu budynku OSP w zakresie remontu dachu garażowego,  na zadanie pn. "Remont garażu remizy OSP  w Leszczynie Szlacheckim" - plan </t>
  </si>
  <si>
    <r>
      <t xml:space="preserve">                      </t>
    </r>
    <r>
      <rPr>
        <b/>
        <sz val="10"/>
        <color indexed="10"/>
        <rFont val="Arial"/>
        <family val="2"/>
      </rPr>
      <t>WYDATKI</t>
    </r>
  </si>
  <si>
    <t xml:space="preserve"> Załącznik Nr 2 do sprawozdania z wykonania budżetu gminy Bielsk za 2020 rok</t>
  </si>
  <si>
    <t>Spis powszechny i inne - plan</t>
  </si>
  <si>
    <t xml:space="preserve">                                Załącznik Nr 3 do sprawozdania z wykonania budżetu gminy Bielsk za 2020 rok</t>
  </si>
  <si>
    <t>Kwota planowana                 na 2020r.</t>
  </si>
  <si>
    <t>Kwota wykonana               za 2020r.</t>
  </si>
  <si>
    <t>Wydatki na 2020 rok obejmujące zadania jednostek pomocniczych gminy, w tym realizowane w ramach funduszu sołeckiego</t>
  </si>
  <si>
    <t xml:space="preserve">                       Załącznik Nr 7 do sprawozdania z wykonania budżetu gminy Bielsk za 2020 rok</t>
  </si>
  <si>
    <t>Zakup dwóch progów zwalniających na ulicy Słonecznej w Bielsku plan</t>
  </si>
  <si>
    <t>Zakup materiałów do Szkoły Podstawowej w Bielsku - plan</t>
  </si>
  <si>
    <t>Zakup i montaż 3 lamp solarnych na ul. Glinki, Lipowa, Chabrowa - plan</t>
  </si>
  <si>
    <t>Zakup trzech tablic ogłoszeniowych - plan</t>
  </si>
  <si>
    <t>Zakup i montaż lamp solarnych - plan</t>
  </si>
  <si>
    <t>Zakup materiałów na spotkanie integracyjne mieszkańców sołectwa - plan</t>
  </si>
  <si>
    <t>Zakup umundurowania strażackiego dla OSP Niszczyce - plan</t>
  </si>
  <si>
    <t>Zakup materiałów i wyposażenia do Szkoły Podstawowej w Bielsku - plan</t>
  </si>
  <si>
    <t>Zakup i wbudowanie mieszanki  pospółki żwirowej i tłucznia kamiennego na drogi gminne - plan</t>
  </si>
  <si>
    <t>Zakup i montaż lamp 2 solarnych - plan</t>
  </si>
  <si>
    <t>Zakup i montaż lampy oświetleniowej ulicznej - plan</t>
  </si>
  <si>
    <t>Zakup materiałów do ogrodzenia zbiornika wodnego wokół świetlicy wiejskiej w Ciachcinie   - własność gminy - plan</t>
  </si>
  <si>
    <t>Ogrodzenie placu zabaw w sołectwie - własność gminy - plan</t>
  </si>
  <si>
    <t>Zakup i montaż wiaty przystankowej - plan</t>
  </si>
  <si>
    <t>Konserwacja - naprawa drogi wykonanej z poczwórnego powierzchniowego utrwalenia - plan</t>
  </si>
  <si>
    <t>Zakup rury o średnicy 300 mm i długości 6,0 m - plan</t>
  </si>
  <si>
    <t>Zakup i montaż lampy solarnej - plan</t>
  </si>
  <si>
    <t>Zakup materiałów na wykonanie tablic informacyjnych w sołectwie - plan</t>
  </si>
  <si>
    <t>Remont drogi gminnej wykonanej z płyt betonowych - plan</t>
  </si>
  <si>
    <t>Remont dróg gminnych w miejscowości Gilino poczwórnie utrwalonych - plan</t>
  </si>
  <si>
    <t>Zakup i wbudowanie mieszanki  pospółki żwirowej i tłucznia  na drogi gminne - plan</t>
  </si>
  <si>
    <t>Odnowienie i remont krzyży i figurek przydrożnych - umowy użyczenia - plan</t>
  </si>
  <si>
    <t>Zakup materiałów do Szkoły Podstawowej w Zagrobie - plan</t>
  </si>
  <si>
    <t>Jaroszewo- Wieś</t>
  </si>
  <si>
    <t>Zakup i montaż 3 lamp solarnych - plan</t>
  </si>
  <si>
    <t>Zakup materiałów do wykonania ogrzewania w remizie OSP w Zagrobie - wlasność gminy</t>
  </si>
  <si>
    <t>Zakup i wbudowanie destruktu asfaltowego na drogi gminne - plan</t>
  </si>
  <si>
    <t>Odnowienie i remont  figurki przydrożnej - umowa użyczenia - plan</t>
  </si>
  <si>
    <t>Zakup materiałów na remont świetlicy - własność gminy - plan</t>
  </si>
  <si>
    <t>Zakup huśtawki na plac przed świetlicą - własność gminy - plan</t>
  </si>
  <si>
    <t>Zagospodarowanie terenu wokół  huśtawki przed świetlicą wiejską - własność gminy -plan</t>
  </si>
  <si>
    <t>Zakup wyposażenia do remizy OSP w Zagrobie- własność gminy - plan</t>
  </si>
  <si>
    <t>Remont  figurki przydrożnej - umowa użyczenia - plan</t>
  </si>
  <si>
    <t>Zakup i wbudowanie mieszanki  pospółki żwirowej i tłucznia kamiennego na drogi gminne -plan</t>
  </si>
  <si>
    <t>Zakup materiałów do Szkoły Podstawowej w Leszczynie Szlacheckim - plan</t>
  </si>
  <si>
    <t>Zakup pomocy dydaktycznych do Szkoły Podstawowej w Leszczynie Szlacheckim - plan</t>
  </si>
  <si>
    <t>Remont świetlicy wiejskiej w Leszczynie Szlacheckim - umowa użyczenia - plan</t>
  </si>
  <si>
    <t>Zakup materiałów i wyposażenia do Szkoły Podstawowej w Leszczynie Szlacheckim - plan</t>
  </si>
  <si>
    <t>Zakup materiałów na wykonanie ogrzewania w remizie OSP w Zagrobie -własność gminy - plan</t>
  </si>
  <si>
    <t>Zakup i montaż paneli ogrodzeniowych  z podmurówką wokół boiska - własnośc gminy</t>
  </si>
  <si>
    <t>Zakup pomocy dydaktycznych do Szkoły Podstawowej w Ciachcinie - plan</t>
  </si>
  <si>
    <t>Zakup pomocy dydaktycznych do Szkoły Podstawowej w Zągotach - plan</t>
  </si>
  <si>
    <t>Zakup i wbudowanie mieszanki  pospółki żwirowej i tłucznia kamiennego  na drogi gminne - plan</t>
  </si>
  <si>
    <t>Naprawa instalacji elektrycznej w garażu remizy OSP                           w Niszczycach  - umowa użyczenia - plan</t>
  </si>
  <si>
    <t>Zakup materiałów do Szkoły Podstawowej w Zągotach - plan</t>
  </si>
  <si>
    <t>Remont świetlicy w Rudowie - własność gminy - plan</t>
  </si>
  <si>
    <t>Zakup wyposażenia i umundurowania dla OSP w Zągotach - plan</t>
  </si>
  <si>
    <t>Zakup umundurowania dla OSP w Niszczycach - plan</t>
  </si>
  <si>
    <t>Spotkanie integracyjne - wyjazd mieszkańców sołectwa na wycieczkę - plan</t>
  </si>
  <si>
    <t>Wykonanie ogrzewania w remizie OSP w Zagrobie - własność gminy - plan</t>
  </si>
  <si>
    <t>Geodezyjne tyczenie drogi gminnej w miejscowości Szewce - plan</t>
  </si>
  <si>
    <t>Zakup i wbudowanie tłucznia kamiennego na drogi gminne - plan</t>
  </si>
  <si>
    <t>Zakup materiałów na remont wiaty przystankowej - plan</t>
  </si>
  <si>
    <t>Zakup i wbudowanie mieszanki pospółki żwirowej i tłucznia kamiennego na drogi gminne</t>
  </si>
  <si>
    <t>Zakup i wbudowanie mieszanki pospółki żwirowej i tłucznia kamiennego na drogi gminne - plan</t>
  </si>
  <si>
    <t>Zakup i montaż wiaty  przystankowej -plan</t>
  </si>
  <si>
    <t>Zakup wyposażenia do remizy OSP w Zagrobie - plan</t>
  </si>
  <si>
    <t>Zakup materiałów i wyposażenia do Szkoły Podstawowej w Zagrobie - plan</t>
  </si>
  <si>
    <t>Zakup i montaż 2 lamp solarnych - plan</t>
  </si>
  <si>
    <t>Zakup pomocy dydaktycznych do Przedszkola Samorządowego w Bielsku - plan</t>
  </si>
  <si>
    <t>Rozbudowa budynku OSP w Zągotach - własność gminy - plan</t>
  </si>
  <si>
    <t>Remont Szkoły Podstawowej w Zągotach - plan</t>
  </si>
  <si>
    <t>Zakup nagłośnienia do świetlicy wiejskiej w Zągotach - wlasność gminy - plan</t>
  </si>
  <si>
    <t>Dotacje celowe dla podmiotów zaliczanych i niezaliczanych do sektora finansów publicznych w 2020 r.</t>
  </si>
  <si>
    <t xml:space="preserve"> Załącznik Nr 6 do sprawozdania z wykonania budżetu gminy Bielsk za 2020 rok</t>
  </si>
  <si>
    <t>Przygotowanie jednostek ochotniczych straży pożarnych do działań ratowniczo-gaśniczych  z przeznaczeniem na dofinansowanie wydatków bieżących:                                                                   remont strażnicy - plan</t>
  </si>
  <si>
    <t>Bezpieczeństwo publiczne  i ochrona przeciwpożarowa - plan</t>
  </si>
  <si>
    <t>Dotacje podmiotowe w 2020 r.</t>
  </si>
  <si>
    <t xml:space="preserve"> Załącznik Nr 5 do sprawozdania z wykonania budżetu gminy Bielsk za 2020 rok</t>
  </si>
  <si>
    <t xml:space="preserve">                                      Przychody i rozchody budżetu w 2020 r.</t>
  </si>
  <si>
    <t xml:space="preserve">                         Załącznik Nr 9 do sprawozdania z wykonania budżetu gminy Bielsk za 2020 rok</t>
  </si>
  <si>
    <t>Dochody i wydatki związane z realizacją zadań realizowanych w drodze umów lub porozumień między jednostkami samorządu terytorialnego na rok 2020</t>
  </si>
  <si>
    <t>Rozbudowa sieci kanalizacji sanitarnej w ul.Kasztanowej w Bielsku</t>
  </si>
  <si>
    <t>Wykonano mapy do celów projektowych</t>
  </si>
  <si>
    <t>Rozbudowa sieci wodociagowej w Bielsku, w ul.Irysowej i Makowej</t>
  </si>
  <si>
    <t>1 400,00</t>
  </si>
  <si>
    <t>7 900,00</t>
  </si>
  <si>
    <t>Zakupiono dziennik budowy, opracowano dokumentację techniczną, wykonano tyczenie i inwetaryzację sieci, zadanie zrealizowane przez Firmę SKOL-BUD</t>
  </si>
  <si>
    <t>23 298,00</t>
  </si>
  <si>
    <t>Opracowano dokumentację techniczną, wykonano tyczenie i inwetaryzację sieci, zadanie zrealizowane przez Firmę SKOL-BUD</t>
  </si>
  <si>
    <t>11 174,00</t>
  </si>
  <si>
    <t>Rozbudowa sieci wodociągowej w Bielsku, ul.Głogowa</t>
  </si>
  <si>
    <t>1 200,00</t>
  </si>
  <si>
    <t>6 000,00</t>
  </si>
  <si>
    <t>Wykonano mapy do celów projektowych, opracowano dokumentację techniczną</t>
  </si>
  <si>
    <t>5 300,00</t>
  </si>
  <si>
    <t>86 000,00</t>
  </si>
  <si>
    <t>Zadanie  zrealizowane przez ROL-POL</t>
  </si>
  <si>
    <t>116 000,00</t>
  </si>
  <si>
    <t>Zadanie  zrealizowane przez PHU WAPNOPOL Glinojeck</t>
  </si>
  <si>
    <t>171 843,41</t>
  </si>
  <si>
    <t>160 000,00</t>
  </si>
  <si>
    <t xml:space="preserve">Zadanie  zrealizowane przez Firmę BORA Sp.z.o.o. Dobrzyków               </t>
  </si>
  <si>
    <t>141 000,00</t>
  </si>
  <si>
    <t xml:space="preserve">Zadanie  zrealizowane przez Firmę BORA Sp.z.o.o. Dobrzyków                        </t>
  </si>
  <si>
    <t>47 900,00</t>
  </si>
  <si>
    <t>Zadanie zrealizowane przez Firmę BORA Sp.z.o.o. Dobrzyków</t>
  </si>
  <si>
    <t>41 464,00</t>
  </si>
  <si>
    <t>Zadanie  zrealizowane przez Firmę ROL-POL</t>
  </si>
  <si>
    <t>85 000,00</t>
  </si>
  <si>
    <t>Zadanie  zrealizowane przez Firmę BORA Sp.z.o.o. Dobrzyków</t>
  </si>
  <si>
    <t>35 700,00</t>
  </si>
  <si>
    <t xml:space="preserve">Remont ulicy Glinki </t>
  </si>
  <si>
    <t>10 927,26</t>
  </si>
  <si>
    <t>10 799,74</t>
  </si>
  <si>
    <t>Rozbudowa monitoringu wizyjnego w miejscowości Bielsk</t>
  </si>
  <si>
    <t>Zadanie zrealizowane przez Firmę  Nowa Technika</t>
  </si>
  <si>
    <t>Budowa infrastruktury sportowej na boisku szkolnym w miejscowości Bielsk</t>
  </si>
  <si>
    <t>158 500,00</t>
  </si>
  <si>
    <t>22 500,00</t>
  </si>
  <si>
    <t>Zadanie zrealizowane przez REN KOP Bielsk</t>
  </si>
  <si>
    <t>Zakup Traktorka Alko T16-103 HD V2 na potrzeby Szkoły Podstawowej w Bielsku</t>
  </si>
  <si>
    <t>11 844,00</t>
  </si>
  <si>
    <t>10 455,00</t>
  </si>
  <si>
    <t>13 000,00</t>
  </si>
  <si>
    <t>70 000,00</t>
  </si>
  <si>
    <t>193 000,00</t>
  </si>
  <si>
    <t>Zadanie zrealizowane przez Firmę TYM-BUD</t>
  </si>
  <si>
    <t>Utwardzenie placu przed świetlicą wiejską w Ciachcinie</t>
  </si>
  <si>
    <t>Zadanie zrealizowane przez Firmę SKOL-BUD</t>
  </si>
  <si>
    <t>Utwardzenie placu przed świetlicą wiejską w Niszczycach</t>
  </si>
  <si>
    <t>24 651,00</t>
  </si>
  <si>
    <t>Zadanie zrealizowane przez Firmę A.Rogacki</t>
  </si>
  <si>
    <t>Wykonano tyczenie i inwentaryzację sieci, zadanie zrealizowane przez REN KOP Bielsk</t>
  </si>
  <si>
    <t>481 997,00</t>
  </si>
  <si>
    <t>481 996,99</t>
  </si>
  <si>
    <t>Zadanie zrealizowane przez Firmę  REN-KOP Bielsk i WOD-BUD, kwota                249 448,00 zł stanowi dofinansowanie            w ramach programów realizowanych                z udziałem środków europejskich z budżetu Urzędu Marszałkowskiego Województwa Mazowieckiego</t>
  </si>
  <si>
    <t xml:space="preserve">                                  Załącznik Nr 4 do sprawozdania z wykonania budżetu gminy Bielsk za 2020 rok</t>
  </si>
  <si>
    <t>18 557,00</t>
  </si>
  <si>
    <t>75056</t>
  </si>
  <si>
    <t>Plan wydatków    na 2020r.</t>
  </si>
  <si>
    <t>Wydatki na zadania inwestycyjne na 2020 rok  nieobjęte wykazem przedsięwzięć                                                                                 do wieloletniej prognozy finansowej</t>
  </si>
  <si>
    <t xml:space="preserve">                        Załącznik Nr 8 do sprawozdania z wykonania budżetu gminy Bielsk za 2020 rok</t>
  </si>
  <si>
    <t>100 000,00</t>
  </si>
  <si>
    <t>Dotacja z Urzędu Marszałkowskiego Województwa Mazowieckiego w ramach programu Mazowiecki Instrument Aktywizacji Sołectw MIAS MAZOWSZE 2020 na zadanie  pn. ,,Remont świetlicy wiejskiej w Rudowie" - plan</t>
  </si>
  <si>
    <t>Dotacja z Urzędu Marszałkowskiego Województwa Mazowieckiego w ramach programu Mazowiecki Instrument Aktywizacji Sołectw MIAS MAZOWSZE 2020 na zadanie  pn. "Utwardzenie placu przed świetlicą wiejską w Ciachcinie" - plan</t>
  </si>
  <si>
    <t>90095</t>
  </si>
  <si>
    <t>Dotacja z Urzędu Marszałkowskiego Województwa Mazowieckiego w ramach Mazowieckiego Instrumentu Wsparcia Ochrony Powietrza MAZOWSZE 2020 na zadanie pn. "Inwentaryzacja indywidualnych źródeł ciepła w Gminie Bielsk" - plan</t>
  </si>
  <si>
    <t>92 486,00</t>
  </si>
  <si>
    <t>75412</t>
  </si>
  <si>
    <t>Dotacja z Urzędu Marszałkowskiego Województwa Mazowieckiego na dofinansowanie zakupu wyposażenia dla Ochotniczej Straży Pożarnej Ciachcin - plan</t>
  </si>
  <si>
    <t>Dotacja z Urzędu Marszałkowskiego Województwa Mazowieckiego na dofinansowanie zakupu wyposażenia dla Ochotniczej Straży Pożarnej Tłubice-plan</t>
  </si>
  <si>
    <t>Dotacja z Urzędu Marszałkowskiego Województwa Mazowieckiego dot.pomocy finansowej udzielonej w formie dotacji celowej na dofinansowanie zakupu wyposażenia dla Ochotniczej Straży Pożarnej Zągoty - plan</t>
  </si>
  <si>
    <t>14 720,00</t>
  </si>
  <si>
    <t>107 728,00</t>
  </si>
  <si>
    <t>89,90</t>
  </si>
  <si>
    <t>12 246 700,00</t>
  </si>
  <si>
    <t>44 056,00</t>
  </si>
  <si>
    <t>135 372,21</t>
  </si>
  <si>
    <t>Środki na uzupełnienie dochodów gmin - plan</t>
  </si>
  <si>
    <t>79 298,99</t>
  </si>
  <si>
    <t>Dotacja z Urzędu Marszałkowskiego Województwa Mazowieckiego w ramach programu Mazowiecki Instrument Aktywizacji Sołectw MIAS MAZOWSZE 2020 na zadanie  pn. ,,Remont świetlicy wiejskiej w Leszczynie Szlacheckim"-plan</t>
  </si>
  <si>
    <t>Dotacja z Urzędu Marszałkowskiego Województwa Mazowieckiego w ramach programu Mazowiecki Instrument Aktywizacji Sołectw MIAS MAZOWSZE 2020 na zadanie  pn. "Utwardzenie placu przed świetlicą wiejską w Niszczycach"-plan</t>
  </si>
  <si>
    <t>Zadanie zrealizowane przez Firmę Usługi Budowlane i Transportowe Miklewska Katarzyna Kossobudy</t>
  </si>
  <si>
    <t>Zadanie zrealizowane przez Firmę Usługi Transportowo - Budowlane Michał Kleniewski Kondrajec Pański</t>
  </si>
  <si>
    <t>Zakup zrealizowany w Sklepie ASBUD</t>
  </si>
  <si>
    <t>Zadanie zrealizowane  przez Firmę BORA Sp.z.o.o. Dobrzyków</t>
  </si>
  <si>
    <t>Zadanie zrealizowane przez Firmę GEOINF</t>
  </si>
  <si>
    <t xml:space="preserve">Zakup zrealizowany </t>
  </si>
  <si>
    <t>Zakup zrealizowany w Oddziale Wojewódzkim  Związku OSP</t>
  </si>
  <si>
    <t>Zakupiono grzejniki, przewody, listwy w Sklepie ELGAL</t>
  </si>
  <si>
    <t>Zakup zrealizowany w Oddziale Wojewódzkim Związku OSP</t>
  </si>
  <si>
    <t>Zakupiono sterownik do nagrzewnicy</t>
  </si>
  <si>
    <t>Zadanie zrealizowane przez Firmę Usługi Elektryczne Tomasz Rosiński Zagroba</t>
  </si>
  <si>
    <t>Zakupiono sprzęt gospodarstwa domowego</t>
  </si>
  <si>
    <t>Zakup zrealizowany w Sklepie MSTAL</t>
  </si>
  <si>
    <t>Zakup zrealizowany w Sklepie  ART-ROL Bielsk</t>
  </si>
  <si>
    <t>Zakup zrealizowany w Sklepie Frajda s.c.</t>
  </si>
  <si>
    <t>Zadanie zrealizowane przez Firmę Kamieniarstwo GRANKAL</t>
  </si>
  <si>
    <t xml:space="preserve">Zadanie zrealizowane przez Firmę SIATMEX </t>
  </si>
  <si>
    <t>Zakupiono kolumnę mobilną, osłonę mikrofonu</t>
  </si>
  <si>
    <t>Zakupiono materiały do remontu w Sklepie ART-ROL Bielsk</t>
  </si>
  <si>
    <t>Zakupiono słupki ogrodzeniowe, siatkę, furtkę w Sklepie SKOL-BUD</t>
  </si>
  <si>
    <t>Zadanie  zrealizowane przez Firmę PHU TYMBUD</t>
  </si>
  <si>
    <t xml:space="preserve">Zorganizowano wyjazd mieszkańców na wycieczkę </t>
  </si>
  <si>
    <t>Dotacja z Urzędu Marszałkowskiego Województwa Mazowieckiego ze środków związanych z budową i modernizacją dróg dojazdowych do gruntów rolnych pn.                              " Przebudowa drogi gminnej w miejscowości Dziedzice - etap II" - plan</t>
  </si>
  <si>
    <t>Zakup zrealizowany w Sklepie PRONAR</t>
  </si>
  <si>
    <t>Wykonano mapy do celów projektowych, zadanie zrealizowane przez Firmy: A-S TRANS-BUD, Przedsiębiorstwo Wielobranżowe VDA,Nowa Technika, Abrys Technika</t>
  </si>
  <si>
    <t>Zakupiono tablet M10 na potrzeby Szkoły</t>
  </si>
  <si>
    <t xml:space="preserve">Zakupiono tablicę </t>
  </si>
  <si>
    <t>Zakupiono lakierobejcę i tablicę</t>
  </si>
  <si>
    <t>Zakupiono sprzęt sportowy</t>
  </si>
  <si>
    <t>Zakupiono materiały ogrodzeniowe</t>
  </si>
  <si>
    <t xml:space="preserve">Zakupiono tkaniny </t>
  </si>
  <si>
    <t>7 081 244,00</t>
  </si>
  <si>
    <t>20 382,31</t>
  </si>
  <si>
    <t>24 961,82</t>
  </si>
  <si>
    <t>17 425,13</t>
  </si>
  <si>
    <t xml:space="preserve">Wpływy z  tytułu grzywien, mandatów i innych kar pieniężnych od osób fizycznych - plan </t>
  </si>
  <si>
    <t>406,00</t>
  </si>
  <si>
    <t>18 700,00</t>
  </si>
  <si>
    <t>13 891,00</t>
  </si>
  <si>
    <t>151 000,00</t>
  </si>
  <si>
    <t>122 189,50</t>
  </si>
  <si>
    <t>50,00</t>
  </si>
  <si>
    <t>22 589,00</t>
  </si>
  <si>
    <t>184 852,20</t>
  </si>
  <si>
    <t>2,30</t>
  </si>
  <si>
    <t>10 024,50</t>
  </si>
  <si>
    <t>Wpływy z tytułu kar i odszkodowań wynikających z umów - plan</t>
  </si>
  <si>
    <t>86 007,00</t>
  </si>
  <si>
    <t>12 327,00</t>
  </si>
  <si>
    <t>287 081,00</t>
  </si>
  <si>
    <t>4 275,00</t>
  </si>
  <si>
    <t>60 000,00</t>
  </si>
  <si>
    <t>38 000,00</t>
  </si>
  <si>
    <t>3 733 252,00</t>
  </si>
  <si>
    <t>9 924 549,00</t>
  </si>
  <si>
    <t>2 550,00</t>
  </si>
  <si>
    <t>21 000,00</t>
  </si>
  <si>
    <t>Środki z  Funduszu Pracy otrzymane na realizację zadań wynikających z odrębnych ustaw - plan</t>
  </si>
  <si>
    <t xml:space="preserve">Wpływy z rozliczeń/zwrotów z lat ubiegłych - plan </t>
  </si>
  <si>
    <t>183 744,00</t>
  </si>
  <si>
    <t>Środki na dofinansowanie własnych zadań bieżących gmin, powiatów (związków gmin, związków powiatowo-gminnych,związków powiatów), samorządów województw, pozyskane z innych źródeł - plan</t>
  </si>
  <si>
    <t>379 485,60</t>
  </si>
  <si>
    <t>563 229,60</t>
  </si>
  <si>
    <t>2 189 606,00</t>
  </si>
  <si>
    <t>4 200,00</t>
  </si>
  <si>
    <t>356 815,00</t>
  </si>
  <si>
    <t>1 857,72</t>
  </si>
  <si>
    <t>300,00</t>
  </si>
  <si>
    <t>146 000,00</t>
  </si>
  <si>
    <t>36,00</t>
  </si>
  <si>
    <t>21 691,01</t>
  </si>
  <si>
    <t>138 122,20</t>
  </si>
  <si>
    <t>5,27</t>
  </si>
  <si>
    <t>147,78</t>
  </si>
  <si>
    <t>258 711,72</t>
  </si>
  <si>
    <t>78 978,56</t>
  </si>
  <si>
    <t>134 964,00</t>
  </si>
  <si>
    <t xml:space="preserve">Dotacja celowa otrzymana z tytułu pomocy finansowej udzielanej między jednostkami samorządu terytorialnego na dofinansowanie własnych zadań bieżących- plan </t>
  </si>
  <si>
    <t>287 044,09</t>
  </si>
  <si>
    <t>15 799,32</t>
  </si>
  <si>
    <t>9 100,00</t>
  </si>
  <si>
    <t>24 000,00</t>
  </si>
  <si>
    <t>4 272,76</t>
  </si>
  <si>
    <t>70,00</t>
  </si>
  <si>
    <t>45 140,00</t>
  </si>
  <si>
    <t>24 279,00</t>
  </si>
  <si>
    <t>958,40</t>
  </si>
  <si>
    <t>9 924 527,58</t>
  </si>
  <si>
    <t>13 915,79</t>
  </si>
  <si>
    <t>43 782,64</t>
  </si>
  <si>
    <t>3 732 318,06</t>
  </si>
  <si>
    <t>1 941 633,98</t>
  </si>
  <si>
    <t>6 020,40</t>
  </si>
  <si>
    <t>3 874,66</t>
  </si>
  <si>
    <t>375 655,37</t>
  </si>
  <si>
    <t>407,83</t>
  </si>
  <si>
    <t>1 848,55</t>
  </si>
  <si>
    <t>Dotacje celowe otrzymane z budżetu państwa na realizację inwestycji i zakupów inwestycyjnych własnych gmin (związków gmin, związków powiatowo-gminnych) - plan</t>
  </si>
  <si>
    <t>11 973,71</t>
  </si>
  <si>
    <t>Środki na dofinansowanie własnych inwestycji gmin, powiatów (związków gmin, zwiazków powiatowo-gminnych, związków powiatów), samorządów województw, pozyskane z innych źródeł - plan</t>
  </si>
  <si>
    <t>583 746,00</t>
  </si>
  <si>
    <t>Dotacja celowa otrzymana z tytułu pomocy finansowej udzielanej między jednostkami samorządu terytorialnego na dofinansowanie własnych zadań inwestycyjnych i zakupów inwestycyjnych  - plan</t>
  </si>
  <si>
    <t>40 000,00</t>
  </si>
  <si>
    <t>Wykonano remont sali komputerowej, wymieniono umywalkę</t>
  </si>
  <si>
    <t>Zakupiono poduszki animacyjne</t>
  </si>
  <si>
    <t>Zakupiono gry edukacyjne</t>
  </si>
  <si>
    <t>Zakupiono środki czystości</t>
  </si>
  <si>
    <t>Zakup zrealizowany w Sklepie Drogowym</t>
  </si>
  <si>
    <t xml:space="preserve">Zadanie zrealizowane przez  ENERGA Oświetlenie Sp.z o.o. w Sopocie </t>
  </si>
  <si>
    <t>Zakupiono tablet na potrzeby Szkoły</t>
  </si>
  <si>
    <t>Zakupiono tablet  na potrzeby Szkoły</t>
  </si>
  <si>
    <t>Zadanie zrealizowane przez Firmę MAJA</t>
  </si>
  <si>
    <t xml:space="preserve">Zadanie  zrealizowane przez Firmę BORA Sp.z.o.o. Dobrzyków, kwota pochodzi                  z funduszu sołeckiego </t>
  </si>
  <si>
    <t>Zakupiono maty i krążki matematyczne</t>
  </si>
  <si>
    <t>Dotacja z Urzędu Marszałkowskiego Województwa Mazowieckiego w ramach Mazowieckiego Instrumentu Wsparcia Infrastruktury Sportowej MAZOWSZE 2020 na zadanie pn. ,,Budowa infrastruktury sportowej na boisku szkolnym w miejscowości Bielsk" - plan</t>
  </si>
  <si>
    <t>Zadanie  zrealizowane przez DROG-BET, kwota 82 743,41 zł stanowi dotację z Urzędu Marszałkowskiego Województwa Mazowieckiego</t>
  </si>
  <si>
    <t xml:space="preserve">Zadanie zrealizowane przez Firmę Pod Złotym Dębem, w tym 100 000,00 zł pochodzi z dotacji  w ramach  programu Mazowiecki Instrument Wsparcia  Infrastruktury Sportowej MAZOWSZE  2020, pozyskanej z Urzędu Marszałkowskiego Województwa Mazowieckiego.        </t>
  </si>
  <si>
    <t>Spis powszechny  i inne - Powszechny Spis Rolny w 2020r., Narodowy Spis Powszechny Ludności i Mieszkań - plan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</si>
</sst>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[$-415]d\ mmmm\ yyyy"/>
    <numFmt numFmtId="172" formatCode="#,##0\ _z_ł"/>
    <numFmt numFmtId="173" formatCode="[$-F400]h:mm:ss\ AM/PM"/>
    <numFmt numFmtId="174" formatCode="#,##0.0"/>
    <numFmt numFmtId="175" formatCode="#,##0.0\ _z_ł"/>
    <numFmt numFmtId="176" formatCode="#,##0.00\ _z_ł"/>
    <numFmt numFmtId="177" formatCode="_-* #,##0.0\ _z_ł_-;\-* #,##0.0\ _z_ł_-;_-* &quot;-&quot;??\ _z_ł_-;_-@_-"/>
    <numFmt numFmtId="178" formatCode="#,##0.000"/>
    <numFmt numFmtId="179" formatCode="#,##0.0000"/>
    <numFmt numFmtId="180" formatCode="0.000"/>
    <numFmt numFmtId="181" formatCode="#,##0.00000"/>
    <numFmt numFmtId="182" formatCode="0.0000"/>
    <numFmt numFmtId="183" formatCode="0.0000000"/>
    <numFmt numFmtId="184" formatCode="0.000000"/>
    <numFmt numFmtId="185" formatCode="0.00000"/>
    <numFmt numFmtId="186" formatCode="#,##0.00&quot;   &quot;"/>
    <numFmt numFmtId="187" formatCode="#,##0.00&quot;     &quot;"/>
    <numFmt numFmtId="188" formatCode="#,##0.00_ ;\-#,##0.00\ "/>
    <numFmt numFmtId="189" formatCode="#,##0.000;\-#,##0.000"/>
    <numFmt numFmtId="190" formatCode="#,##0.0000;\-#,##0.0000"/>
    <numFmt numFmtId="191" formatCode="[$-415]dddd\,\ d\ mmmm\ yyyy"/>
  </numFmts>
  <fonts count="120">
    <font>
      <sz val="10"/>
      <name val="Arial"/>
      <family val="0"/>
    </font>
    <font>
      <sz val="10"/>
      <name val="Arial CE"/>
      <family val="2"/>
    </font>
    <font>
      <i/>
      <sz val="10"/>
      <name val="Arial CE"/>
      <family val="0"/>
    </font>
    <font>
      <sz val="8"/>
      <name val="Arial"/>
      <family val="2"/>
    </font>
    <font>
      <sz val="6"/>
      <name val="Arial CE"/>
      <family val="0"/>
    </font>
    <font>
      <b/>
      <sz val="12"/>
      <name val="Arial CE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name val="Arial CE"/>
      <family val="0"/>
    </font>
    <font>
      <sz val="11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10"/>
      <name val="Arial CE"/>
      <family val="2"/>
    </font>
    <font>
      <b/>
      <sz val="9"/>
      <name val="Times New Roman"/>
      <family val="1"/>
    </font>
    <font>
      <sz val="12"/>
      <name val="Times New Roman CE"/>
      <family val="0"/>
    </font>
    <font>
      <b/>
      <sz val="12"/>
      <name val="Times New Roman CE"/>
      <family val="0"/>
    </font>
    <font>
      <b/>
      <sz val="14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sz val="8"/>
      <name val="Times New Roman CE"/>
      <family val="0"/>
    </font>
    <font>
      <b/>
      <sz val="10"/>
      <color indexed="10"/>
      <name val="Arial"/>
      <family val="2"/>
    </font>
    <font>
      <sz val="7.5"/>
      <name val="Times New Roman"/>
      <family val="1"/>
    </font>
    <font>
      <sz val="8"/>
      <name val="Times New Roman CE"/>
      <family val="0"/>
    </font>
    <font>
      <b/>
      <sz val="7"/>
      <name val="Times New Roman CE"/>
      <family val="0"/>
    </font>
    <font>
      <b/>
      <sz val="6"/>
      <name val="Arial CE"/>
      <family val="2"/>
    </font>
    <font>
      <sz val="12"/>
      <name val="Arial CE"/>
      <family val="2"/>
    </font>
    <font>
      <sz val="6"/>
      <name val="Times New Roman"/>
      <family val="1"/>
    </font>
    <font>
      <b/>
      <sz val="14"/>
      <name val="Arial CE"/>
      <family val="2"/>
    </font>
    <font>
      <b/>
      <sz val="11"/>
      <name val="Times New Roman"/>
      <family val="1"/>
    </font>
    <font>
      <b/>
      <sz val="9"/>
      <name val="Arial"/>
      <family val="2"/>
    </font>
    <font>
      <sz val="5"/>
      <name val="Arial CE"/>
      <family val="2"/>
    </font>
    <font>
      <sz val="7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Arial"/>
      <family val="2"/>
    </font>
    <font>
      <sz val="10"/>
      <color indexed="10"/>
      <name val="Arial CE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6"/>
      <color indexed="10"/>
      <name val="Arial CE"/>
      <family val="2"/>
    </font>
    <font>
      <sz val="5"/>
      <color indexed="10"/>
      <name val="Arial CE"/>
      <family val="2"/>
    </font>
    <font>
      <sz val="9"/>
      <color indexed="10"/>
      <name val="Arial CE"/>
      <family val="2"/>
    </font>
    <font>
      <sz val="7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7"/>
      <color indexed="10"/>
      <name val="Times New Roman"/>
      <family val="1"/>
    </font>
    <font>
      <sz val="12"/>
      <color indexed="10"/>
      <name val="Times New Roman CE"/>
      <family val="0"/>
    </font>
    <font>
      <b/>
      <sz val="14"/>
      <color indexed="10"/>
      <name val="Times New Roman"/>
      <family val="1"/>
    </font>
    <font>
      <b/>
      <sz val="12"/>
      <color indexed="10"/>
      <name val="Times New Roman CE"/>
      <family val="0"/>
    </font>
    <font>
      <sz val="8"/>
      <color indexed="10"/>
      <name val="Times New Roman"/>
      <family val="1"/>
    </font>
    <font>
      <b/>
      <sz val="12"/>
      <color indexed="10"/>
      <name val="Arial CE"/>
      <family val="2"/>
    </font>
    <font>
      <sz val="8"/>
      <color indexed="8"/>
      <name val="Times New Roman"/>
      <family val="1"/>
    </font>
    <font>
      <b/>
      <sz val="10"/>
      <color indexed="10"/>
      <name val="Arial CE"/>
      <family val="0"/>
    </font>
    <font>
      <i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Arial"/>
      <family val="2"/>
    </font>
    <font>
      <sz val="10"/>
      <color rgb="FFFF0000"/>
      <name val="Arial CE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6"/>
      <color rgb="FFFF0000"/>
      <name val="Arial CE"/>
      <family val="2"/>
    </font>
    <font>
      <sz val="5"/>
      <color rgb="FFFF0000"/>
      <name val="Arial CE"/>
      <family val="2"/>
    </font>
    <font>
      <sz val="9"/>
      <color rgb="FFFF0000"/>
      <name val="Arial CE"/>
      <family val="2"/>
    </font>
    <font>
      <sz val="7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000000"/>
      <name val="Times New Roman"/>
      <family val="1"/>
    </font>
    <font>
      <b/>
      <sz val="7"/>
      <color rgb="FFFF0000"/>
      <name val="Times New Roman"/>
      <family val="1"/>
    </font>
    <font>
      <sz val="12"/>
      <color rgb="FFFF0000"/>
      <name val="Times New Roman CE"/>
      <family val="0"/>
    </font>
    <font>
      <b/>
      <sz val="14"/>
      <color rgb="FFFF0000"/>
      <name val="Times New Roman"/>
      <family val="1"/>
    </font>
    <font>
      <b/>
      <sz val="12"/>
      <color rgb="FFFF0000"/>
      <name val="Times New Roman CE"/>
      <family val="0"/>
    </font>
    <font>
      <sz val="8"/>
      <color rgb="FFFF0000"/>
      <name val="Times New Roman"/>
      <family val="1"/>
    </font>
    <font>
      <b/>
      <sz val="12"/>
      <color rgb="FFFF0000"/>
      <name val="Arial CE"/>
      <family val="2"/>
    </font>
    <font>
      <sz val="8"/>
      <color rgb="FF000000"/>
      <name val="Times New Roman"/>
      <family val="1"/>
    </font>
    <font>
      <b/>
      <sz val="10"/>
      <color rgb="FFFF0000"/>
      <name val="Arial CE"/>
      <family val="0"/>
    </font>
    <font>
      <b/>
      <sz val="12"/>
      <color rgb="FF000000"/>
      <name val="Times New Roman"/>
      <family val="1"/>
    </font>
    <font>
      <i/>
      <sz val="10"/>
      <color rgb="FFFF000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3" applyNumberFormat="0" applyFill="0" applyAlignment="0" applyProtection="0"/>
    <xf numFmtId="0" fontId="85" fillId="29" borderId="4" applyNumberFormat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0" fillId="0" borderId="0" applyNumberFormat="0" applyBorder="0" applyProtection="0">
      <alignment/>
    </xf>
    <xf numFmtId="0" fontId="91" fillId="27" borderId="1" applyNumberFormat="0" applyAlignment="0" applyProtection="0"/>
    <xf numFmtId="0" fontId="9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3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8" fillId="0" borderId="10" xfId="0" applyFont="1" applyBorder="1" applyAlignment="1">
      <alignment vertical="top" wrapText="1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49" fontId="7" fillId="33" borderId="11" xfId="0" applyNumberFormat="1" applyFont="1" applyFill="1" applyBorder="1" applyAlignment="1" applyProtection="1">
      <alignment horizontal="right" vertical="top" wrapText="1"/>
      <protection locked="0"/>
    </xf>
    <xf numFmtId="0" fontId="12" fillId="34" borderId="0" xfId="0" applyNumberFormat="1" applyFont="1" applyFill="1" applyBorder="1" applyAlignment="1" applyProtection="1">
      <alignment horizontal="left"/>
      <protection locked="0"/>
    </xf>
    <xf numFmtId="0" fontId="10" fillId="34" borderId="0" xfId="0" applyNumberFormat="1" applyFont="1" applyFill="1" applyBorder="1" applyAlignment="1" applyProtection="1">
      <alignment horizontal="left"/>
      <protection locked="0"/>
    </xf>
    <xf numFmtId="49" fontId="11" fillId="33" borderId="11" xfId="0" applyNumberFormat="1" applyFont="1" applyFill="1" applyBorder="1" applyAlignment="1" applyProtection="1">
      <alignment horizontal="right" vertical="top" wrapText="1"/>
      <protection locked="0"/>
    </xf>
    <xf numFmtId="49" fontId="7" fillId="0" borderId="10" xfId="0" applyNumberFormat="1" applyFont="1" applyBorder="1" applyAlignment="1">
      <alignment horizontal="right" vertical="top"/>
    </xf>
    <xf numFmtId="0" fontId="98" fillId="0" borderId="10" xfId="0" applyFont="1" applyBorder="1" applyAlignment="1">
      <alignment horizontal="left" vertical="top" wrapText="1"/>
    </xf>
    <xf numFmtId="49" fontId="0" fillId="33" borderId="11" xfId="0" applyNumberFormat="1" applyFill="1" applyBorder="1" applyAlignment="1" applyProtection="1">
      <alignment horizontal="right" vertical="top" wrapText="1"/>
      <protection locked="0"/>
    </xf>
    <xf numFmtId="0" fontId="0" fillId="34" borderId="0" xfId="0" applyFill="1" applyAlignment="1">
      <alignment horizontal="right" vertical="top"/>
    </xf>
    <xf numFmtId="49" fontId="7" fillId="33" borderId="0" xfId="0" applyNumberFormat="1" applyFont="1" applyFill="1" applyBorder="1" applyAlignment="1" applyProtection="1">
      <alignment horizontal="right" vertical="top" wrapText="1"/>
      <protection locked="0"/>
    </xf>
    <xf numFmtId="49" fontId="9" fillId="33" borderId="11" xfId="0" applyNumberFormat="1" applyFont="1" applyFill="1" applyBorder="1" applyAlignment="1" applyProtection="1">
      <alignment horizontal="right" vertical="top" wrapText="1"/>
      <protection locked="0"/>
    </xf>
    <xf numFmtId="49" fontId="11" fillId="33" borderId="12" xfId="0" applyNumberFormat="1" applyFont="1" applyFill="1" applyBorder="1" applyAlignment="1" applyProtection="1">
      <alignment horizontal="right" vertical="top" wrapText="1"/>
      <protection locked="0"/>
    </xf>
    <xf numFmtId="4" fontId="98" fillId="0" borderId="10" xfId="0" applyNumberFormat="1" applyFont="1" applyBorder="1" applyAlignment="1">
      <alignment horizontal="right" vertical="top"/>
    </xf>
    <xf numFmtId="0" fontId="98" fillId="0" borderId="10" xfId="0" applyFont="1" applyBorder="1" applyAlignment="1">
      <alignment vertical="top"/>
    </xf>
    <xf numFmtId="0" fontId="99" fillId="0" borderId="10" xfId="0" applyFont="1" applyBorder="1" applyAlignment="1">
      <alignment horizontal="left" vertical="top"/>
    </xf>
    <xf numFmtId="0" fontId="99" fillId="0" borderId="10" xfId="0" applyFont="1" applyBorder="1" applyAlignment="1">
      <alignment vertical="top"/>
    </xf>
    <xf numFmtId="0" fontId="100" fillId="0" borderId="10" xfId="0" applyFont="1" applyBorder="1" applyAlignment="1">
      <alignment horizontal="left" vertical="top"/>
    </xf>
    <xf numFmtId="0" fontId="101" fillId="0" borderId="10" xfId="0" applyFont="1" applyBorder="1" applyAlignment="1">
      <alignment/>
    </xf>
    <xf numFmtId="0" fontId="99" fillId="0" borderId="10" xfId="0" applyFont="1" applyBorder="1" applyAlignment="1">
      <alignment horizontal="left" vertical="top" wrapText="1"/>
    </xf>
    <xf numFmtId="49" fontId="99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102" fillId="0" borderId="0" xfId="0" applyFont="1" applyAlignment="1">
      <alignment vertical="center"/>
    </xf>
    <xf numFmtId="0" fontId="10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4" fontId="99" fillId="0" borderId="10" xfId="0" applyNumberFormat="1" applyFont="1" applyBorder="1" applyAlignment="1">
      <alignment horizontal="right" vertical="top"/>
    </xf>
    <xf numFmtId="2" fontId="99" fillId="0" borderId="10" xfId="0" applyNumberFormat="1" applyFont="1" applyBorder="1" applyAlignment="1">
      <alignment horizontal="right" vertical="top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8" fillId="0" borderId="10" xfId="0" applyFont="1" applyBorder="1" applyAlignment="1">
      <alignment/>
    </xf>
    <xf numFmtId="0" fontId="99" fillId="0" borderId="10" xfId="0" applyFont="1" applyBorder="1" applyAlignment="1">
      <alignment/>
    </xf>
    <xf numFmtId="49" fontId="7" fillId="33" borderId="14" xfId="0" applyNumberFormat="1" applyFont="1" applyFill="1" applyBorder="1" applyAlignment="1" applyProtection="1">
      <alignment horizontal="right" vertical="top" wrapText="1"/>
      <protection locked="0"/>
    </xf>
    <xf numFmtId="0" fontId="14" fillId="0" borderId="0" xfId="0" applyFont="1" applyAlignment="1">
      <alignment/>
    </xf>
    <xf numFmtId="49" fontId="8" fillId="35" borderId="0" xfId="0" applyNumberFormat="1" applyFont="1" applyFill="1" applyAlignment="1" applyProtection="1">
      <alignment horizontal="center" vertical="center" wrapText="1"/>
      <protection locked="0"/>
    </xf>
    <xf numFmtId="176" fontId="8" fillId="0" borderId="10" xfId="0" applyNumberFormat="1" applyFont="1" applyBorder="1" applyAlignment="1">
      <alignment horizontal="right" vertical="top" wrapText="1"/>
    </xf>
    <xf numFmtId="49" fontId="8" fillId="33" borderId="11" xfId="0" applyNumberFormat="1" applyFont="1" applyFill="1" applyBorder="1" applyAlignment="1" applyProtection="1">
      <alignment horizontal="right" vertical="top" wrapText="1"/>
      <protection locked="0"/>
    </xf>
    <xf numFmtId="49" fontId="98" fillId="33" borderId="13" xfId="0" applyNumberFormat="1" applyFont="1" applyFill="1" applyBorder="1" applyAlignment="1" applyProtection="1">
      <alignment horizontal="center" vertical="top" wrapText="1"/>
      <protection locked="0"/>
    </xf>
    <xf numFmtId="49" fontId="7" fillId="33" borderId="11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Border="1" applyAlignment="1">
      <alignment horizontal="right" vertical="top"/>
    </xf>
    <xf numFmtId="0" fontId="103" fillId="34" borderId="0" xfId="0" applyNumberFormat="1" applyFont="1" applyFill="1" applyBorder="1" applyAlignment="1" applyProtection="1">
      <alignment horizontal="left"/>
      <protection locked="0"/>
    </xf>
    <xf numFmtId="0" fontId="98" fillId="0" borderId="0" xfId="0" applyFont="1" applyAlignment="1">
      <alignment/>
    </xf>
    <xf numFmtId="0" fontId="104" fillId="0" borderId="0" xfId="0" applyFont="1" applyFill="1" applyAlignment="1">
      <alignment vertical="center"/>
    </xf>
    <xf numFmtId="0" fontId="105" fillId="0" borderId="0" xfId="0" applyFont="1" applyAlignment="1">
      <alignment vertical="center"/>
    </xf>
    <xf numFmtId="0" fontId="106" fillId="0" borderId="0" xfId="0" applyFont="1" applyAlignment="1">
      <alignment horizontal="right" vertical="center"/>
    </xf>
    <xf numFmtId="49" fontId="7" fillId="33" borderId="13" xfId="0" applyNumberFormat="1" applyFont="1" applyFill="1" applyBorder="1" applyAlignment="1" applyProtection="1">
      <alignment horizontal="center" vertical="top" wrapText="1"/>
      <protection locked="0"/>
    </xf>
    <xf numFmtId="49" fontId="7" fillId="33" borderId="13" xfId="0" applyNumberFormat="1" applyFont="1" applyFill="1" applyBorder="1" applyAlignment="1" applyProtection="1">
      <alignment horizontal="left" vertical="top" wrapText="1"/>
      <protection locked="0"/>
    </xf>
    <xf numFmtId="49" fontId="7" fillId="33" borderId="13" xfId="0" applyNumberFormat="1" applyFont="1" applyFill="1" applyBorder="1" applyAlignment="1" applyProtection="1">
      <alignment horizontal="right" vertical="top" wrapText="1"/>
      <protection locked="0"/>
    </xf>
    <xf numFmtId="0" fontId="7" fillId="34" borderId="15" xfId="0" applyFont="1" applyFill="1" applyBorder="1" applyAlignment="1">
      <alignment vertical="top"/>
    </xf>
    <xf numFmtId="0" fontId="7" fillId="34" borderId="16" xfId="0" applyFont="1" applyFill="1" applyBorder="1" applyAlignment="1">
      <alignment vertical="top"/>
    </xf>
    <xf numFmtId="2" fontId="7" fillId="0" borderId="13" xfId="0" applyNumberFormat="1" applyFont="1" applyBorder="1" applyAlignment="1">
      <alignment vertical="top"/>
    </xf>
    <xf numFmtId="49" fontId="8" fillId="33" borderId="13" xfId="0" applyNumberFormat="1" applyFont="1" applyFill="1" applyBorder="1" applyAlignment="1" applyProtection="1">
      <alignment horizontal="center" vertical="top" wrapText="1"/>
      <protection locked="0"/>
    </xf>
    <xf numFmtId="49" fontId="8" fillId="33" borderId="13" xfId="0" applyNumberFormat="1" applyFont="1" applyFill="1" applyBorder="1" applyAlignment="1" applyProtection="1">
      <alignment horizontal="left" vertical="top" wrapText="1"/>
      <protection locked="0"/>
    </xf>
    <xf numFmtId="4" fontId="8" fillId="0" borderId="10" xfId="0" applyNumberFormat="1" applyFont="1" applyBorder="1" applyAlignment="1">
      <alignment vertical="top"/>
    </xf>
    <xf numFmtId="0" fontId="7" fillId="34" borderId="13" xfId="0" applyFont="1" applyFill="1" applyBorder="1" applyAlignment="1">
      <alignment vertical="top"/>
    </xf>
    <xf numFmtId="0" fontId="17" fillId="36" borderId="17" xfId="0" applyFont="1" applyFill="1" applyBorder="1" applyAlignment="1">
      <alignment horizontal="center" vertical="center" wrapText="1"/>
    </xf>
    <xf numFmtId="0" fontId="17" fillId="36" borderId="18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4" fontId="7" fillId="0" borderId="10" xfId="0" applyNumberFormat="1" applyFont="1" applyBorder="1" applyAlignment="1">
      <alignment vertical="top"/>
    </xf>
    <xf numFmtId="4" fontId="19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17" fillId="36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/>
    </xf>
    <xf numFmtId="0" fontId="21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7" fillId="34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vertical="top" wrapText="1"/>
    </xf>
    <xf numFmtId="176" fontId="7" fillId="34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horizontal="right" vertical="top" wrapText="1"/>
    </xf>
    <xf numFmtId="0" fontId="8" fillId="0" borderId="20" xfId="0" applyFont="1" applyBorder="1" applyAlignment="1">
      <alignment horizontal="left" vertical="top" wrapText="1"/>
    </xf>
    <xf numFmtId="176" fontId="7" fillId="0" borderId="10" xfId="0" applyNumberFormat="1" applyFont="1" applyBorder="1" applyAlignment="1">
      <alignment vertical="top" wrapText="1"/>
    </xf>
    <xf numFmtId="0" fontId="1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top"/>
    </xf>
    <xf numFmtId="2" fontId="23" fillId="33" borderId="13" xfId="0" applyNumberFormat="1" applyFont="1" applyFill="1" applyBorder="1" applyAlignment="1" applyProtection="1">
      <alignment horizontal="right" vertical="top" wrapText="1" shrinkToFit="1"/>
      <protection locked="0"/>
    </xf>
    <xf numFmtId="0" fontId="25" fillId="34" borderId="0" xfId="0" applyNumberFormat="1" applyFont="1" applyFill="1" applyBorder="1" applyAlignment="1" applyProtection="1">
      <alignment horizontal="left"/>
      <protection locked="0"/>
    </xf>
    <xf numFmtId="0" fontId="24" fillId="33" borderId="13" xfId="0" applyFont="1" applyFill="1" applyBorder="1" applyAlignment="1" applyProtection="1">
      <alignment horizontal="center" vertical="top" wrapText="1" shrinkToFit="1"/>
      <protection locked="0"/>
    </xf>
    <xf numFmtId="0" fontId="24" fillId="33" borderId="13" xfId="0" applyFont="1" applyFill="1" applyBorder="1" applyAlignment="1" applyProtection="1">
      <alignment horizontal="left" vertical="top" wrapText="1" shrinkToFit="1"/>
      <protection locked="0"/>
    </xf>
    <xf numFmtId="2" fontId="16" fillId="33" borderId="13" xfId="0" applyNumberFormat="1" applyFont="1" applyFill="1" applyBorder="1" applyAlignment="1" applyProtection="1">
      <alignment horizontal="right" vertical="top" wrapText="1" shrinkToFit="1"/>
      <protection locked="0"/>
    </xf>
    <xf numFmtId="2" fontId="22" fillId="33" borderId="13" xfId="0" applyNumberFormat="1" applyFont="1" applyFill="1" applyBorder="1" applyAlignment="1" applyProtection="1">
      <alignment horizontal="right" vertical="top" wrapText="1" shrinkToFit="1"/>
      <protection locked="0"/>
    </xf>
    <xf numFmtId="0" fontId="22" fillId="33" borderId="13" xfId="0" applyFont="1" applyFill="1" applyBorder="1" applyAlignment="1" applyProtection="1">
      <alignment horizontal="center" vertical="top" wrapText="1" shrinkToFit="1"/>
      <protection locked="0"/>
    </xf>
    <xf numFmtId="49" fontId="22" fillId="33" borderId="13" xfId="0" applyNumberFormat="1" applyFont="1" applyFill="1" applyBorder="1" applyAlignment="1" applyProtection="1">
      <alignment horizontal="center" vertical="top" wrapText="1" shrinkToFit="1"/>
      <protection locked="0"/>
    </xf>
    <xf numFmtId="0" fontId="22" fillId="33" borderId="13" xfId="0" applyFont="1" applyFill="1" applyBorder="1" applyAlignment="1" applyProtection="1">
      <alignment horizontal="left" vertical="top" wrapText="1" shrinkToFit="1"/>
      <protection locked="0"/>
    </xf>
    <xf numFmtId="2" fontId="24" fillId="33" borderId="13" xfId="0" applyNumberFormat="1" applyFont="1" applyFill="1" applyBorder="1" applyAlignment="1" applyProtection="1">
      <alignment horizontal="right" vertical="top" wrapText="1" shrinkToFit="1"/>
      <protection locked="0"/>
    </xf>
    <xf numFmtId="0" fontId="6" fillId="34" borderId="0" xfId="0" applyNumberFormat="1" applyFont="1" applyFill="1" applyBorder="1" applyAlignment="1" applyProtection="1">
      <alignment horizontal="left"/>
      <protection locked="0"/>
    </xf>
    <xf numFmtId="49" fontId="7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36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top"/>
    </xf>
    <xf numFmtId="0" fontId="7" fillId="0" borderId="21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horizontal="center" vertical="top"/>
    </xf>
    <xf numFmtId="0" fontId="7" fillId="0" borderId="18" xfId="0" applyFont="1" applyBorder="1" applyAlignment="1">
      <alignment vertical="top" wrapText="1"/>
    </xf>
    <xf numFmtId="0" fontId="7" fillId="0" borderId="22" xfId="0" applyFont="1" applyBorder="1" applyAlignment="1">
      <alignment horizontal="center" vertical="top"/>
    </xf>
    <xf numFmtId="4" fontId="20" fillId="0" borderId="10" xfId="0" applyNumberFormat="1" applyFont="1" applyBorder="1" applyAlignment="1">
      <alignment vertical="top"/>
    </xf>
    <xf numFmtId="0" fontId="99" fillId="0" borderId="0" xfId="0" applyFont="1" applyBorder="1" applyAlignment="1">
      <alignment vertical="center"/>
    </xf>
    <xf numFmtId="4" fontId="7" fillId="0" borderId="13" xfId="0" applyNumberFormat="1" applyFont="1" applyBorder="1" applyAlignment="1">
      <alignment vertical="top"/>
    </xf>
    <xf numFmtId="2" fontId="8" fillId="0" borderId="13" xfId="0" applyNumberFormat="1" applyFont="1" applyBorder="1" applyAlignment="1">
      <alignment vertical="top"/>
    </xf>
    <xf numFmtId="2" fontId="7" fillId="0" borderId="10" xfId="0" applyNumberFormat="1" applyFont="1" applyBorder="1" applyAlignment="1">
      <alignment vertical="top"/>
    </xf>
    <xf numFmtId="0" fontId="8" fillId="36" borderId="18" xfId="0" applyFont="1" applyFill="1" applyBorder="1" applyAlignment="1">
      <alignment horizontal="center" vertical="center" wrapText="1"/>
    </xf>
    <xf numFmtId="0" fontId="18" fillId="36" borderId="17" xfId="0" applyFont="1" applyFill="1" applyBorder="1" applyAlignment="1">
      <alignment horizontal="center" vertical="center" wrapText="1"/>
    </xf>
    <xf numFmtId="49" fontId="7" fillId="37" borderId="19" xfId="0" applyNumberFormat="1" applyFont="1" applyFill="1" applyBorder="1" applyAlignment="1" applyProtection="1">
      <alignment horizontal="right" vertical="top" wrapText="1"/>
      <protection locked="0"/>
    </xf>
    <xf numFmtId="0" fontId="8" fillId="0" borderId="10" xfId="0" applyFont="1" applyBorder="1" applyAlignment="1">
      <alignment/>
    </xf>
    <xf numFmtId="2" fontId="20" fillId="0" borderId="10" xfId="0" applyNumberFormat="1" applyFont="1" applyBorder="1" applyAlignment="1">
      <alignment horizontal="right" vertical="top"/>
    </xf>
    <xf numFmtId="2" fontId="19" fillId="0" borderId="10" xfId="0" applyNumberFormat="1" applyFont="1" applyBorder="1" applyAlignment="1">
      <alignment horizontal="right" vertical="top"/>
    </xf>
    <xf numFmtId="0" fontId="107" fillId="33" borderId="13" xfId="0" applyFont="1" applyFill="1" applyBorder="1" applyAlignment="1" applyProtection="1">
      <alignment horizontal="center" vertical="top" wrapText="1" shrinkToFit="1"/>
      <protection locked="0"/>
    </xf>
    <xf numFmtId="0" fontId="8" fillId="34" borderId="15" xfId="0" applyFont="1" applyFill="1" applyBorder="1" applyAlignment="1">
      <alignment vertical="top"/>
    </xf>
    <xf numFmtId="0" fontId="8" fillId="34" borderId="16" xfId="0" applyFont="1" applyFill="1" applyBorder="1" applyAlignment="1">
      <alignment vertical="top"/>
    </xf>
    <xf numFmtId="2" fontId="8" fillId="0" borderId="10" xfId="0" applyNumberFormat="1" applyFont="1" applyBorder="1" applyAlignment="1">
      <alignment vertical="top"/>
    </xf>
    <xf numFmtId="0" fontId="108" fillId="34" borderId="0" xfId="0" applyNumberFormat="1" applyFont="1" applyFill="1" applyBorder="1" applyAlignment="1" applyProtection="1">
      <alignment horizontal="left"/>
      <protection locked="0"/>
    </xf>
    <xf numFmtId="2" fontId="20" fillId="0" borderId="10" xfId="0" applyNumberFormat="1" applyFont="1" applyBorder="1" applyAlignment="1">
      <alignment vertical="top"/>
    </xf>
    <xf numFmtId="2" fontId="19" fillId="0" borderId="10" xfId="0" applyNumberFormat="1" applyFont="1" applyBorder="1" applyAlignment="1">
      <alignment vertical="top"/>
    </xf>
    <xf numFmtId="3" fontId="7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25" fillId="35" borderId="0" xfId="0" applyNumberFormat="1" applyFont="1" applyFill="1" applyAlignment="1" applyProtection="1">
      <alignment horizontal="center" vertical="center" wrapText="1"/>
      <protection locked="0"/>
    </xf>
    <xf numFmtId="0" fontId="16" fillId="33" borderId="13" xfId="0" applyFont="1" applyFill="1" applyBorder="1" applyAlignment="1" applyProtection="1">
      <alignment horizontal="left" vertical="top" wrapText="1" shrinkToFit="1"/>
      <protection locked="0"/>
    </xf>
    <xf numFmtId="0" fontId="16" fillId="33" borderId="13" xfId="0" applyFont="1" applyFill="1" applyBorder="1" applyAlignment="1" applyProtection="1">
      <alignment horizontal="center" vertical="top" wrapText="1" shrinkToFit="1"/>
      <protection locked="0"/>
    </xf>
    <xf numFmtId="0" fontId="8" fillId="0" borderId="20" xfId="0" applyFont="1" applyBorder="1" applyAlignment="1">
      <alignment horizontal="right" vertical="top" wrapText="1"/>
    </xf>
    <xf numFmtId="4" fontId="8" fillId="0" borderId="10" xfId="0" applyNumberFormat="1" applyFont="1" applyBorder="1" applyAlignment="1">
      <alignment vertical="center"/>
    </xf>
    <xf numFmtId="49" fontId="98" fillId="0" borderId="13" xfId="0" applyNumberFormat="1" applyFont="1" applyBorder="1" applyAlignment="1">
      <alignment horizontal="right" vertical="top"/>
    </xf>
    <xf numFmtId="4" fontId="8" fillId="0" borderId="13" xfId="0" applyNumberFormat="1" applyFont="1" applyBorder="1" applyAlignment="1">
      <alignment vertical="top"/>
    </xf>
    <xf numFmtId="0" fontId="8" fillId="34" borderId="13" xfId="0" applyFont="1" applyFill="1" applyBorder="1" applyAlignment="1">
      <alignment vertical="top"/>
    </xf>
    <xf numFmtId="49" fontId="6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7" fillId="34" borderId="13" xfId="0" applyFont="1" applyFill="1" applyBorder="1" applyAlignment="1">
      <alignment vertical="top" wrapText="1"/>
    </xf>
    <xf numFmtId="49" fontId="18" fillId="33" borderId="13" xfId="0" applyNumberFormat="1" applyFont="1" applyFill="1" applyBorder="1" applyAlignment="1" applyProtection="1">
      <alignment horizontal="center" vertical="top" wrapText="1"/>
      <protection locked="0"/>
    </xf>
    <xf numFmtId="4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horizontal="right" vertical="top"/>
    </xf>
    <xf numFmtId="2" fontId="19" fillId="0" borderId="13" xfId="0" applyNumberFormat="1" applyFont="1" applyBorder="1" applyAlignment="1">
      <alignment vertical="top"/>
    </xf>
    <xf numFmtId="49" fontId="109" fillId="0" borderId="13" xfId="0" applyNumberFormat="1" applyFont="1" applyBorder="1" applyAlignment="1">
      <alignment horizontal="right" vertical="top"/>
    </xf>
    <xf numFmtId="0" fontId="8" fillId="0" borderId="13" xfId="0" applyFont="1" applyBorder="1" applyAlignment="1">
      <alignment vertical="center"/>
    </xf>
    <xf numFmtId="0" fontId="21" fillId="0" borderId="13" xfId="0" applyFont="1" applyBorder="1" applyAlignment="1">
      <alignment vertical="top" wrapText="1"/>
    </xf>
    <xf numFmtId="49" fontId="8" fillId="37" borderId="13" xfId="0" applyNumberFormat="1" applyFont="1" applyFill="1" applyBorder="1" applyAlignment="1" applyProtection="1">
      <alignment horizontal="right" vertical="top" wrapText="1"/>
      <protection locked="0"/>
    </xf>
    <xf numFmtId="2" fontId="20" fillId="0" borderId="13" xfId="0" applyNumberFormat="1" applyFont="1" applyBorder="1" applyAlignment="1">
      <alignment vertical="top"/>
    </xf>
    <xf numFmtId="49" fontId="98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99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25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0" fillId="34" borderId="0" xfId="0" applyNumberFormat="1" applyFont="1" applyFill="1" applyBorder="1" applyAlignment="1" applyProtection="1">
      <alignment horizontal="left"/>
      <protection locked="0"/>
    </xf>
    <xf numFmtId="0" fontId="22" fillId="33" borderId="13" xfId="0" applyFont="1" applyFill="1" applyBorder="1" applyAlignment="1" applyProtection="1">
      <alignment horizontal="center" vertical="center" wrapText="1" shrinkToFit="1"/>
      <protection locked="0"/>
    </xf>
    <xf numFmtId="49" fontId="24" fillId="33" borderId="13" xfId="0" applyNumberFormat="1" applyFont="1" applyFill="1" applyBorder="1" applyAlignment="1" applyProtection="1">
      <alignment horizontal="center" vertical="top" wrapText="1" shrinkToFit="1"/>
      <protection locked="0"/>
    </xf>
    <xf numFmtId="2" fontId="23" fillId="0" borderId="15" xfId="0" applyNumberFormat="1" applyFont="1" applyBorder="1" applyAlignment="1">
      <alignment vertical="top"/>
    </xf>
    <xf numFmtId="2" fontId="24" fillId="33" borderId="23" xfId="0" applyNumberFormat="1" applyFont="1" applyFill="1" applyBorder="1" applyAlignment="1" applyProtection="1">
      <alignment horizontal="right" vertical="top" wrapText="1" shrinkToFit="1"/>
      <protection locked="0"/>
    </xf>
    <xf numFmtId="0" fontId="110" fillId="33" borderId="13" xfId="0" applyFont="1" applyFill="1" applyBorder="1" applyAlignment="1" applyProtection="1">
      <alignment horizontal="center" vertical="top" wrapText="1" shrinkToFit="1"/>
      <protection locked="0"/>
    </xf>
    <xf numFmtId="39" fontId="22" fillId="38" borderId="19" xfId="0" applyNumberFormat="1" applyFont="1" applyFill="1" applyBorder="1" applyAlignment="1">
      <alignment horizontal="right" vertical="top" wrapText="1"/>
    </xf>
    <xf numFmtId="39" fontId="16" fillId="38" borderId="19" xfId="0" applyNumberFormat="1" applyFont="1" applyFill="1" applyBorder="1" applyAlignment="1">
      <alignment horizontal="right" vertical="top" wrapText="1"/>
    </xf>
    <xf numFmtId="2" fontId="16" fillId="33" borderId="23" xfId="0" applyNumberFormat="1" applyFont="1" applyFill="1" applyBorder="1" applyAlignment="1" applyProtection="1">
      <alignment horizontal="right" vertical="top" wrapText="1" shrinkToFit="1"/>
      <protection locked="0"/>
    </xf>
    <xf numFmtId="2" fontId="16" fillId="0" borderId="15" xfId="0" applyNumberFormat="1" applyFont="1" applyBorder="1" applyAlignment="1">
      <alignment vertical="top"/>
    </xf>
    <xf numFmtId="39" fontId="3" fillId="38" borderId="19" xfId="0" applyNumberFormat="1" applyFont="1" applyFill="1" applyBorder="1" applyAlignment="1">
      <alignment horizontal="right" vertical="top" wrapText="1"/>
    </xf>
    <xf numFmtId="2" fontId="22" fillId="33" borderId="23" xfId="0" applyNumberFormat="1" applyFont="1" applyFill="1" applyBorder="1" applyAlignment="1" applyProtection="1">
      <alignment horizontal="right" vertical="top" wrapText="1" shrinkToFit="1"/>
      <protection locked="0"/>
    </xf>
    <xf numFmtId="4" fontId="98" fillId="0" borderId="10" xfId="0" applyNumberFormat="1" applyFont="1" applyBorder="1" applyAlignment="1">
      <alignment horizontal="right" vertical="top" wrapText="1"/>
    </xf>
    <xf numFmtId="4" fontId="98" fillId="0" borderId="10" xfId="0" applyNumberFormat="1" applyFont="1" applyBorder="1" applyAlignment="1">
      <alignment vertical="top"/>
    </xf>
    <xf numFmtId="3" fontId="98" fillId="0" borderId="10" xfId="0" applyNumberFormat="1" applyFont="1" applyBorder="1" applyAlignment="1">
      <alignment horizontal="right" vertical="top" wrapText="1"/>
    </xf>
    <xf numFmtId="2" fontId="98" fillId="0" borderId="10" xfId="0" applyNumberFormat="1" applyFont="1" applyBorder="1" applyAlignment="1">
      <alignment vertical="top"/>
    </xf>
    <xf numFmtId="2" fontId="111" fillId="0" borderId="10" xfId="0" applyNumberFormat="1" applyFont="1" applyBorder="1" applyAlignment="1">
      <alignment vertical="top"/>
    </xf>
    <xf numFmtId="3" fontId="98" fillId="0" borderId="10" xfId="0" applyNumberFormat="1" applyFont="1" applyBorder="1" applyAlignment="1">
      <alignment vertical="center"/>
    </xf>
    <xf numFmtId="4" fontId="98" fillId="0" borderId="10" xfId="0" applyNumberFormat="1" applyFont="1" applyBorder="1" applyAlignment="1">
      <alignment horizontal="left" vertical="top" wrapText="1"/>
    </xf>
    <xf numFmtId="2" fontId="98" fillId="0" borderId="10" xfId="0" applyNumberFormat="1" applyFont="1" applyBorder="1" applyAlignment="1">
      <alignment horizontal="left" vertical="top" wrapText="1"/>
    </xf>
    <xf numFmtId="0" fontId="98" fillId="0" borderId="10" xfId="0" applyFont="1" applyBorder="1" applyAlignment="1">
      <alignment horizontal="center" vertical="top"/>
    </xf>
    <xf numFmtId="2" fontId="98" fillId="0" borderId="10" xfId="0" applyNumberFormat="1" applyFont="1" applyBorder="1" applyAlignment="1">
      <alignment horizontal="right" vertical="top"/>
    </xf>
    <xf numFmtId="0" fontId="98" fillId="0" borderId="10" xfId="0" applyFont="1" applyBorder="1" applyAlignment="1">
      <alignment horizontal="right" vertical="top"/>
    </xf>
    <xf numFmtId="3" fontId="98" fillId="0" borderId="10" xfId="0" applyNumberFormat="1" applyFont="1" applyBorder="1" applyAlignment="1">
      <alignment vertical="top"/>
    </xf>
    <xf numFmtId="0" fontId="109" fillId="0" borderId="19" xfId="0" applyFont="1" applyBorder="1" applyAlignment="1">
      <alignment vertical="top" wrapText="1"/>
    </xf>
    <xf numFmtId="0" fontId="99" fillId="0" borderId="13" xfId="0" applyFont="1" applyBorder="1" applyAlignment="1">
      <alignment vertical="center"/>
    </xf>
    <xf numFmtId="0" fontId="99" fillId="0" borderId="0" xfId="0" applyFont="1" applyAlignment="1">
      <alignment vertical="center"/>
    </xf>
    <xf numFmtId="0" fontId="112" fillId="0" borderId="0" xfId="0" applyFont="1" applyAlignment="1">
      <alignment vertical="top" wrapText="1"/>
    </xf>
    <xf numFmtId="2" fontId="113" fillId="0" borderId="0" xfId="0" applyNumberFormat="1" applyFont="1" applyAlignment="1">
      <alignment vertical="top"/>
    </xf>
    <xf numFmtId="4" fontId="99" fillId="0" borderId="0" xfId="0" applyNumberFormat="1" applyFont="1" applyAlignment="1">
      <alignment vertical="top"/>
    </xf>
    <xf numFmtId="0" fontId="114" fillId="33" borderId="13" xfId="0" applyFont="1" applyFill="1" applyBorder="1" applyAlignment="1" applyProtection="1">
      <alignment horizontal="center" vertical="top" wrapText="1" shrinkToFit="1"/>
      <protection locked="0"/>
    </xf>
    <xf numFmtId="2" fontId="26" fillId="0" borderId="24" xfId="0" applyNumberFormat="1" applyFont="1" applyBorder="1" applyAlignment="1">
      <alignment vertical="top"/>
    </xf>
    <xf numFmtId="0" fontId="115" fillId="0" borderId="0" xfId="0" applyFont="1" applyAlignment="1">
      <alignment horizontal="center" vertical="center"/>
    </xf>
    <xf numFmtId="0" fontId="98" fillId="0" borderId="10" xfId="0" applyFont="1" applyBorder="1" applyAlignment="1">
      <alignment horizontal="center" vertical="center"/>
    </xf>
    <xf numFmtId="0" fontId="98" fillId="0" borderId="10" xfId="0" applyFont="1" applyBorder="1" applyAlignment="1">
      <alignment vertical="center"/>
    </xf>
    <xf numFmtId="0" fontId="99" fillId="0" borderId="25" xfId="0" applyFont="1" applyBorder="1" applyAlignment="1">
      <alignment horizontal="center" vertical="top"/>
    </xf>
    <xf numFmtId="4" fontId="7" fillId="0" borderId="19" xfId="0" applyNumberFormat="1" applyFont="1" applyBorder="1" applyAlignment="1">
      <alignment vertical="center"/>
    </xf>
    <xf numFmtId="0" fontId="7" fillId="0" borderId="18" xfId="0" applyFont="1" applyBorder="1" applyAlignment="1">
      <alignment vertical="top"/>
    </xf>
    <xf numFmtId="4" fontId="7" fillId="0" borderId="18" xfId="0" applyNumberFormat="1" applyFont="1" applyBorder="1" applyAlignment="1">
      <alignment vertical="top"/>
    </xf>
    <xf numFmtId="3" fontId="7" fillId="0" borderId="10" xfId="0" applyNumberFormat="1" applyFont="1" applyBorder="1" applyAlignment="1">
      <alignment horizontal="right" vertical="top" wrapText="1"/>
    </xf>
    <xf numFmtId="2" fontId="23" fillId="0" borderId="13" xfId="0" applyNumberFormat="1" applyFont="1" applyBorder="1" applyAlignment="1">
      <alignment vertical="top"/>
    </xf>
    <xf numFmtId="2" fontId="28" fillId="33" borderId="13" xfId="0" applyNumberFormat="1" applyFont="1" applyFill="1" applyBorder="1" applyAlignment="1" applyProtection="1">
      <alignment horizontal="right" vertical="top" wrapText="1" shrinkToFit="1"/>
      <protection locked="0"/>
    </xf>
    <xf numFmtId="0" fontId="16" fillId="0" borderId="26" xfId="0" applyFont="1" applyBorder="1" applyAlignment="1">
      <alignment horizontal="left" vertical="top" wrapText="1"/>
    </xf>
    <xf numFmtId="2" fontId="24" fillId="0" borderId="15" xfId="0" applyNumberFormat="1" applyFont="1" applyBorder="1" applyAlignment="1">
      <alignment vertical="top"/>
    </xf>
    <xf numFmtId="2" fontId="24" fillId="0" borderId="13" xfId="0" applyNumberFormat="1" applyFont="1" applyBorder="1" applyAlignment="1">
      <alignment vertical="top"/>
    </xf>
    <xf numFmtId="0" fontId="23" fillId="0" borderId="13" xfId="0" applyFont="1" applyBorder="1" applyAlignment="1">
      <alignment horizontal="left" vertical="top" wrapText="1"/>
    </xf>
    <xf numFmtId="0" fontId="23" fillId="33" borderId="23" xfId="0" applyFont="1" applyFill="1" applyBorder="1" applyAlignment="1" applyProtection="1">
      <alignment horizontal="left" vertical="top" wrapText="1" shrinkToFit="1"/>
      <protection locked="0"/>
    </xf>
    <xf numFmtId="4" fontId="109" fillId="0" borderId="19" xfId="53" applyNumberFormat="1" applyFont="1" applyBorder="1" applyAlignment="1">
      <alignment horizontal="right" vertical="top" wrapText="1"/>
      <protection/>
    </xf>
    <xf numFmtId="0" fontId="7" fillId="0" borderId="13" xfId="0" applyFont="1" applyBorder="1" applyAlignment="1">
      <alignment horizontal="right" vertical="top"/>
    </xf>
    <xf numFmtId="0" fontId="7" fillId="0" borderId="13" xfId="0" applyFont="1" applyBorder="1" applyAlignment="1">
      <alignment horizontal="left" vertical="top" wrapText="1"/>
    </xf>
    <xf numFmtId="4" fontId="7" fillId="0" borderId="19" xfId="53" applyNumberFormat="1" applyFont="1" applyBorder="1" applyAlignment="1">
      <alignment horizontal="right" vertical="top" wrapText="1"/>
      <protection/>
    </xf>
    <xf numFmtId="0" fontId="109" fillId="0" borderId="19" xfId="53" applyFont="1" applyBorder="1" applyAlignment="1">
      <alignment vertical="top" wrapText="1"/>
      <protection/>
    </xf>
    <xf numFmtId="0" fontId="7" fillId="0" borderId="19" xfId="53" applyFont="1" applyBorder="1" applyAlignment="1">
      <alignment vertical="top" wrapText="1"/>
      <protection/>
    </xf>
    <xf numFmtId="0" fontId="7" fillId="0" borderId="19" xfId="53" applyFont="1" applyBorder="1" applyAlignment="1">
      <alignment horizontal="right" vertical="top"/>
      <protection/>
    </xf>
    <xf numFmtId="4" fontId="7" fillId="0" borderId="10" xfId="0" applyNumberFormat="1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5" fillId="36" borderId="17" xfId="0" applyFont="1" applyFill="1" applyBorder="1" applyAlignment="1">
      <alignment horizontal="center" vertical="center" wrapText="1"/>
    </xf>
    <xf numFmtId="0" fontId="25" fillId="36" borderId="18" xfId="0" applyFont="1" applyFill="1" applyBorder="1" applyAlignment="1">
      <alignment horizontal="center" vertical="center" wrapText="1"/>
    </xf>
    <xf numFmtId="4" fontId="109" fillId="0" borderId="19" xfId="0" applyNumberFormat="1" applyFont="1" applyBorder="1" applyAlignment="1">
      <alignment horizontal="right" vertical="top" wrapText="1"/>
    </xf>
    <xf numFmtId="0" fontId="100" fillId="0" borderId="0" xfId="0" applyFont="1" applyAlignment="1">
      <alignment vertical="center"/>
    </xf>
    <xf numFmtId="0" fontId="8" fillId="0" borderId="10" xfId="0" applyFont="1" applyBorder="1" applyAlignment="1">
      <alignment horizontal="left" vertical="top"/>
    </xf>
    <xf numFmtId="2" fontId="16" fillId="33" borderId="13" xfId="0" applyNumberFormat="1" applyFont="1" applyFill="1" applyBorder="1" applyAlignment="1" applyProtection="1">
      <alignment vertical="top" wrapText="1" shrinkToFit="1"/>
      <protection locked="0"/>
    </xf>
    <xf numFmtId="2" fontId="29" fillId="0" borderId="16" xfId="0" applyNumberFormat="1" applyFont="1" applyBorder="1" applyAlignment="1">
      <alignment vertical="top"/>
    </xf>
    <xf numFmtId="2" fontId="29" fillId="0" borderId="27" xfId="0" applyNumberFormat="1" applyFont="1" applyBorder="1" applyAlignment="1">
      <alignment vertical="top"/>
    </xf>
    <xf numFmtId="2" fontId="29" fillId="0" borderId="13" xfId="0" applyNumberFormat="1" applyFont="1" applyBorder="1" applyAlignment="1">
      <alignment vertical="top"/>
    </xf>
    <xf numFmtId="2" fontId="29" fillId="0" borderId="24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2" fontId="26" fillId="0" borderId="16" xfId="0" applyNumberFormat="1" applyFont="1" applyBorder="1" applyAlignment="1">
      <alignment vertical="top"/>
    </xf>
    <xf numFmtId="2" fontId="26" fillId="0" borderId="13" xfId="0" applyNumberFormat="1" applyFont="1" applyBorder="1" applyAlignment="1">
      <alignment vertical="top"/>
    </xf>
    <xf numFmtId="2" fontId="22" fillId="0" borderId="15" xfId="0" applyNumberFormat="1" applyFont="1" applyBorder="1" applyAlignment="1">
      <alignment vertical="top"/>
    </xf>
    <xf numFmtId="2" fontId="26" fillId="0" borderId="27" xfId="0" applyNumberFormat="1" applyFont="1" applyBorder="1" applyAlignment="1">
      <alignment vertical="top"/>
    </xf>
    <xf numFmtId="2" fontId="16" fillId="0" borderId="16" xfId="0" applyNumberFormat="1" applyFont="1" applyBorder="1" applyAlignment="1">
      <alignment vertical="top"/>
    </xf>
    <xf numFmtId="2" fontId="16" fillId="0" borderId="27" xfId="0" applyNumberFormat="1" applyFont="1" applyBorder="1" applyAlignment="1">
      <alignment vertical="top"/>
    </xf>
    <xf numFmtId="2" fontId="16" fillId="0" borderId="13" xfId="0" applyNumberFormat="1" applyFont="1" applyBorder="1" applyAlignment="1">
      <alignment vertical="top"/>
    </xf>
    <xf numFmtId="39" fontId="116" fillId="38" borderId="19" xfId="0" applyNumberFormat="1" applyFont="1" applyFill="1" applyBorder="1" applyAlignment="1">
      <alignment horizontal="right" vertical="top" wrapText="1"/>
    </xf>
    <xf numFmtId="0" fontId="16" fillId="0" borderId="0" xfId="0" applyFont="1" applyAlignment="1">
      <alignment/>
    </xf>
    <xf numFmtId="2" fontId="16" fillId="38" borderId="19" xfId="0" applyNumberFormat="1" applyFont="1" applyFill="1" applyBorder="1" applyAlignment="1">
      <alignment horizontal="right" vertical="top" wrapText="1"/>
    </xf>
    <xf numFmtId="2" fontId="22" fillId="38" borderId="19" xfId="0" applyNumberFormat="1" applyFont="1" applyFill="1" applyBorder="1" applyAlignment="1">
      <alignment horizontal="right" vertical="top" wrapText="1"/>
    </xf>
    <xf numFmtId="2" fontId="29" fillId="0" borderId="16" xfId="0" applyNumberFormat="1" applyFont="1" applyBorder="1" applyAlignment="1">
      <alignment horizontal="right" vertical="top"/>
    </xf>
    <xf numFmtId="2" fontId="30" fillId="0" borderId="16" xfId="0" applyNumberFormat="1" applyFont="1" applyBorder="1" applyAlignment="1">
      <alignment vertical="top"/>
    </xf>
    <xf numFmtId="2" fontId="30" fillId="0" borderId="27" xfId="0" applyNumberFormat="1" applyFont="1" applyBorder="1" applyAlignment="1">
      <alignment vertical="top"/>
    </xf>
    <xf numFmtId="2" fontId="30" fillId="0" borderId="13" xfId="0" applyNumberFormat="1" applyFont="1" applyBorder="1" applyAlignment="1">
      <alignment vertical="top"/>
    </xf>
    <xf numFmtId="0" fontId="101" fillId="0" borderId="10" xfId="0" applyFont="1" applyBorder="1" applyAlignment="1">
      <alignment/>
    </xf>
    <xf numFmtId="0" fontId="8" fillId="0" borderId="10" xfId="0" applyFont="1" applyBorder="1" applyAlignment="1">
      <alignment horizontal="right" vertical="top" wrapText="1"/>
    </xf>
    <xf numFmtId="0" fontId="117" fillId="0" borderId="25" xfId="0" applyFont="1" applyBorder="1" applyAlignment="1">
      <alignment horizontal="left" vertical="center" wrapText="1"/>
    </xf>
    <xf numFmtId="0" fontId="117" fillId="0" borderId="20" xfId="0" applyFont="1" applyBorder="1" applyAlignment="1">
      <alignment horizontal="left" vertical="center" wrapText="1"/>
    </xf>
    <xf numFmtId="0" fontId="117" fillId="0" borderId="28" xfId="0" applyFont="1" applyBorder="1" applyAlignment="1">
      <alignment horizontal="left" vertical="center" wrapText="1"/>
    </xf>
    <xf numFmtId="0" fontId="118" fillId="0" borderId="19" xfId="0" applyFont="1" applyBorder="1" applyAlignment="1">
      <alignment horizontal="right" vertical="top"/>
    </xf>
    <xf numFmtId="0" fontId="118" fillId="0" borderId="19" xfId="0" applyFont="1" applyBorder="1" applyAlignment="1">
      <alignment vertical="top"/>
    </xf>
    <xf numFmtId="0" fontId="118" fillId="37" borderId="19" xfId="0" applyFont="1" applyFill="1" applyBorder="1" applyAlignment="1" applyProtection="1">
      <alignment vertical="top" wrapText="1" shrinkToFit="1"/>
      <protection locked="0"/>
    </xf>
    <xf numFmtId="4" fontId="118" fillId="0" borderId="19" xfId="0" applyNumberFormat="1" applyFont="1" applyBorder="1" applyAlignment="1">
      <alignment horizontal="right" vertical="top" wrapText="1"/>
    </xf>
    <xf numFmtId="0" fontId="118" fillId="0" borderId="19" xfId="0" applyFont="1" applyBorder="1" applyAlignment="1">
      <alignment/>
    </xf>
    <xf numFmtId="0" fontId="109" fillId="0" borderId="19" xfId="0" applyFont="1" applyBorder="1" applyAlignment="1">
      <alignment/>
    </xf>
    <xf numFmtId="0" fontId="117" fillId="0" borderId="10" xfId="0" applyFont="1" applyBorder="1" applyAlignment="1">
      <alignment horizontal="left" vertical="center" wrapText="1"/>
    </xf>
    <xf numFmtId="0" fontId="119" fillId="0" borderId="0" xfId="0" applyFont="1" applyAlignment="1">
      <alignment vertical="center"/>
    </xf>
    <xf numFmtId="49" fontId="7" fillId="33" borderId="29" xfId="0" applyNumberFormat="1" applyFont="1" applyFill="1" applyBorder="1" applyAlignment="1" applyProtection="1">
      <alignment vertical="top" wrapText="1"/>
      <protection locked="0"/>
    </xf>
    <xf numFmtId="49" fontId="7" fillId="33" borderId="30" xfId="0" applyNumberFormat="1" applyFont="1" applyFill="1" applyBorder="1" applyAlignment="1" applyProtection="1">
      <alignment vertical="top" wrapText="1"/>
      <protection locked="0"/>
    </xf>
    <xf numFmtId="49" fontId="7" fillId="33" borderId="31" xfId="0" applyNumberFormat="1" applyFont="1" applyFill="1" applyBorder="1" applyAlignment="1" applyProtection="1">
      <alignment vertical="top" wrapText="1"/>
      <protection locked="0"/>
    </xf>
    <xf numFmtId="49" fontId="7" fillId="33" borderId="32" xfId="0" applyNumberFormat="1" applyFont="1" applyFill="1" applyBorder="1" applyAlignment="1" applyProtection="1">
      <alignment horizontal="right" vertical="top" wrapText="1"/>
      <protection locked="0"/>
    </xf>
    <xf numFmtId="4" fontId="7" fillId="0" borderId="21" xfId="0" applyNumberFormat="1" applyFont="1" applyBorder="1" applyAlignment="1">
      <alignment vertical="top"/>
    </xf>
    <xf numFmtId="49" fontId="7" fillId="33" borderId="10" xfId="0" applyNumberFormat="1" applyFont="1" applyFill="1" applyBorder="1" applyAlignment="1" applyProtection="1">
      <alignment vertical="top" wrapText="1"/>
      <protection locked="0"/>
    </xf>
    <xf numFmtId="49" fontId="7" fillId="33" borderId="10" xfId="0" applyNumberFormat="1" applyFont="1" applyFill="1" applyBorder="1" applyAlignment="1" applyProtection="1">
      <alignment horizontal="right" vertical="top" wrapText="1"/>
      <protection locked="0"/>
    </xf>
    <xf numFmtId="49" fontId="7" fillId="33" borderId="33" xfId="0" applyNumberFormat="1" applyFont="1" applyFill="1" applyBorder="1" applyAlignment="1" applyProtection="1">
      <alignment vertical="top" wrapText="1"/>
      <protection locked="0"/>
    </xf>
    <xf numFmtId="49" fontId="7" fillId="35" borderId="33" xfId="0" applyNumberFormat="1" applyFont="1" applyFill="1" applyBorder="1" applyAlignment="1" applyProtection="1">
      <alignment horizontal="right" vertical="top" wrapText="1"/>
      <protection locked="0"/>
    </xf>
    <xf numFmtId="49" fontId="7" fillId="33" borderId="34" xfId="0" applyNumberFormat="1" applyFont="1" applyFill="1" applyBorder="1" applyAlignment="1" applyProtection="1">
      <alignment horizontal="right" vertical="top" wrapText="1"/>
      <protection locked="0"/>
    </xf>
    <xf numFmtId="49" fontId="7" fillId="33" borderId="27" xfId="0" applyNumberFormat="1" applyFont="1" applyFill="1" applyBorder="1" applyAlignment="1" applyProtection="1">
      <alignment horizontal="right" vertical="top" wrapText="1"/>
      <protection locked="0"/>
    </xf>
    <xf numFmtId="0" fontId="8" fillId="0" borderId="28" xfId="0" applyFont="1" applyBorder="1" applyAlignment="1">
      <alignment horizontal="right" vertical="top"/>
    </xf>
    <xf numFmtId="4" fontId="8" fillId="0" borderId="19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" fontId="8" fillId="0" borderId="19" xfId="55" applyNumberFormat="1" applyFont="1" applyBorder="1" applyAlignment="1">
      <alignment vertical="top"/>
    </xf>
    <xf numFmtId="4" fontId="8" fillId="0" borderId="19" xfId="0" applyNumberFormat="1" applyFont="1" applyBorder="1" applyAlignment="1">
      <alignment vertical="top"/>
    </xf>
    <xf numFmtId="0" fontId="32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top" wrapText="1"/>
    </xf>
    <xf numFmtId="0" fontId="14" fillId="37" borderId="19" xfId="0" applyFont="1" applyFill="1" applyBorder="1" applyAlignment="1">
      <alignment horizontal="center" vertical="center"/>
    </xf>
    <xf numFmtId="49" fontId="7" fillId="0" borderId="19" xfId="0" applyNumberFormat="1" applyFont="1" applyBorder="1" applyAlignment="1">
      <alignment horizontal="left" vertical="top" wrapText="1"/>
    </xf>
    <xf numFmtId="0" fontId="14" fillId="37" borderId="19" xfId="0" applyFont="1" applyFill="1" applyBorder="1" applyAlignment="1">
      <alignment horizontal="left" vertical="top" wrapText="1"/>
    </xf>
    <xf numFmtId="4" fontId="7" fillId="0" borderId="19" xfId="0" applyNumberFormat="1" applyFont="1" applyBorder="1" applyAlignment="1">
      <alignment vertical="top"/>
    </xf>
    <xf numFmtId="0" fontId="9" fillId="0" borderId="10" xfId="0" applyFont="1" applyBorder="1" applyAlignment="1">
      <alignment horizontal="left" vertical="top"/>
    </xf>
    <xf numFmtId="49" fontId="7" fillId="33" borderId="35" xfId="0" applyNumberFormat="1" applyFont="1" applyFill="1" applyBorder="1" applyAlignment="1" applyProtection="1">
      <alignment horizontal="center" vertical="top" wrapText="1"/>
      <protection locked="0"/>
    </xf>
    <xf numFmtId="49" fontId="7" fillId="33" borderId="35" xfId="0" applyNumberFormat="1" applyFont="1" applyFill="1" applyBorder="1" applyAlignment="1" applyProtection="1">
      <alignment horizontal="left" vertical="top" wrapText="1"/>
      <protection locked="0"/>
    </xf>
    <xf numFmtId="0" fontId="7" fillId="33" borderId="13" xfId="0" applyFont="1" applyFill="1" applyBorder="1" applyAlignment="1" applyProtection="1">
      <alignment horizontal="left" vertical="top" wrapText="1"/>
      <protection locked="0"/>
    </xf>
    <xf numFmtId="0" fontId="8" fillId="37" borderId="19" xfId="0" applyFont="1" applyFill="1" applyBorder="1" applyAlignment="1">
      <alignment horizontal="center" vertical="top"/>
    </xf>
    <xf numFmtId="0" fontId="8" fillId="37" borderId="19" xfId="0" applyFont="1" applyFill="1" applyBorder="1" applyAlignment="1">
      <alignment horizontal="center" vertical="center"/>
    </xf>
    <xf numFmtId="0" fontId="8" fillId="37" borderId="19" xfId="0" applyFont="1" applyFill="1" applyBorder="1" applyAlignment="1">
      <alignment horizontal="left" vertical="top" wrapText="1"/>
    </xf>
    <xf numFmtId="0" fontId="33" fillId="0" borderId="10" xfId="0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 vertical="center"/>
    </xf>
    <xf numFmtId="3" fontId="8" fillId="39" borderId="13" xfId="0" applyNumberFormat="1" applyFont="1" applyFill="1" applyBorder="1" applyAlignment="1">
      <alignment horizontal="center" vertical="top" wrapText="1"/>
    </xf>
    <xf numFmtId="0" fontId="8" fillId="39" borderId="32" xfId="0" applyFont="1" applyFill="1" applyBorder="1" applyAlignment="1">
      <alignment horizontal="center" vertical="center" wrapText="1"/>
    </xf>
    <xf numFmtId="0" fontId="8" fillId="39" borderId="35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7" fillId="0" borderId="19" xfId="53" applyFont="1" applyBorder="1" applyAlignment="1">
      <alignment horizontal="left" vertical="top" wrapText="1"/>
      <protection/>
    </xf>
    <xf numFmtId="4" fontId="8" fillId="0" borderId="10" xfId="0" applyNumberFormat="1" applyFont="1" applyBorder="1" applyAlignment="1">
      <alignment horizontal="right" vertical="top"/>
    </xf>
    <xf numFmtId="2" fontId="8" fillId="0" borderId="10" xfId="0" applyNumberFormat="1" applyFont="1" applyBorder="1" applyAlignment="1">
      <alignment horizontal="right" vertical="top"/>
    </xf>
    <xf numFmtId="4" fontId="7" fillId="0" borderId="13" xfId="0" applyNumberFormat="1" applyFont="1" applyBorder="1" applyAlignment="1">
      <alignment horizontal="right" vertical="top" wrapText="1"/>
    </xf>
    <xf numFmtId="4" fontId="7" fillId="0" borderId="19" xfId="0" applyNumberFormat="1" applyFont="1" applyBorder="1" applyAlignment="1">
      <alignment horizontal="right" vertical="top" wrapText="1"/>
    </xf>
    <xf numFmtId="0" fontId="7" fillId="0" borderId="19" xfId="53" applyFont="1" applyBorder="1" applyAlignment="1">
      <alignment horizontal="justify" vertical="top"/>
      <protection/>
    </xf>
    <xf numFmtId="4" fontId="7" fillId="0" borderId="10" xfId="0" applyNumberFormat="1" applyFont="1" applyBorder="1" applyAlignment="1">
      <alignment vertical="top" wrapText="1"/>
    </xf>
    <xf numFmtId="4" fontId="7" fillId="0" borderId="10" xfId="53" applyNumberFormat="1" applyFont="1" applyBorder="1" applyAlignment="1">
      <alignment horizontal="left" vertical="top" wrapText="1"/>
      <protection/>
    </xf>
    <xf numFmtId="3" fontId="7" fillId="0" borderId="10" xfId="53" applyNumberFormat="1" applyFont="1" applyBorder="1" applyAlignment="1">
      <alignment vertical="top" wrapText="1"/>
      <protection/>
    </xf>
    <xf numFmtId="49" fontId="7" fillId="33" borderId="13" xfId="0" applyNumberFormat="1" applyFont="1" applyFill="1" applyBorder="1" applyAlignment="1" applyProtection="1">
      <alignment vertical="top" wrapText="1"/>
      <protection locked="0"/>
    </xf>
    <xf numFmtId="49" fontId="7" fillId="33" borderId="11" xfId="0" applyNumberFormat="1" applyFont="1" applyFill="1" applyBorder="1" applyAlignment="1" applyProtection="1">
      <alignment vertical="top"/>
      <protection locked="0"/>
    </xf>
    <xf numFmtId="49" fontId="7" fillId="33" borderId="13" xfId="0" applyNumberFormat="1" applyFont="1" applyFill="1" applyBorder="1" applyAlignment="1" applyProtection="1">
      <alignment horizontal="right" vertical="top"/>
      <protection locked="0"/>
    </xf>
    <xf numFmtId="49" fontId="7" fillId="33" borderId="13" xfId="0" applyNumberFormat="1" applyFont="1" applyFill="1" applyBorder="1" applyAlignment="1" applyProtection="1">
      <alignment vertical="top"/>
      <protection locked="0"/>
    </xf>
    <xf numFmtId="49" fontId="36" fillId="33" borderId="11" xfId="0" applyNumberFormat="1" applyFont="1" applyFill="1" applyBorder="1" applyAlignment="1" applyProtection="1">
      <alignment horizontal="center" vertical="top" wrapText="1"/>
      <protection locked="0"/>
    </xf>
    <xf numFmtId="49" fontId="8" fillId="33" borderId="13" xfId="0" applyNumberFormat="1" applyFont="1" applyFill="1" applyBorder="1" applyAlignment="1" applyProtection="1">
      <alignment horizontal="right" vertical="top"/>
      <protection locked="0"/>
    </xf>
    <xf numFmtId="49" fontId="8" fillId="33" borderId="13" xfId="0" applyNumberFormat="1" applyFont="1" applyFill="1" applyBorder="1" applyAlignment="1" applyProtection="1">
      <alignment horizontal="right" vertical="top" wrapText="1"/>
      <protection locked="0"/>
    </xf>
    <xf numFmtId="0" fontId="0" fillId="0" borderId="13" xfId="0" applyFont="1" applyBorder="1" applyAlignment="1">
      <alignment vertical="center"/>
    </xf>
    <xf numFmtId="49" fontId="7" fillId="33" borderId="13" xfId="53" applyNumberFormat="1" applyFont="1" applyFill="1" applyBorder="1" applyAlignment="1" applyProtection="1">
      <alignment horizontal="center" vertical="top" wrapText="1"/>
      <protection locked="0"/>
    </xf>
    <xf numFmtId="49" fontId="7" fillId="33" borderId="13" xfId="53" applyNumberFormat="1" applyFont="1" applyFill="1" applyBorder="1" applyAlignment="1" applyProtection="1">
      <alignment horizontal="left" vertical="top" wrapText="1"/>
      <protection locked="0"/>
    </xf>
    <xf numFmtId="49" fontId="7" fillId="33" borderId="13" xfId="53" applyNumberFormat="1" applyFont="1" applyFill="1" applyBorder="1" applyAlignment="1" applyProtection="1">
      <alignment horizontal="right" vertical="top" wrapText="1"/>
      <protection locked="0"/>
    </xf>
    <xf numFmtId="2" fontId="7" fillId="0" borderId="13" xfId="53" applyNumberFormat="1" applyFont="1" applyBorder="1" applyAlignment="1">
      <alignment vertical="top"/>
      <protection/>
    </xf>
    <xf numFmtId="49" fontId="8" fillId="33" borderId="13" xfId="53" applyNumberFormat="1" applyFont="1" applyFill="1" applyBorder="1" applyAlignment="1" applyProtection="1">
      <alignment horizontal="center" vertical="top" wrapText="1"/>
      <protection locked="0"/>
    </xf>
    <xf numFmtId="49" fontId="8" fillId="33" borderId="13" xfId="53" applyNumberFormat="1" applyFont="1" applyFill="1" applyBorder="1" applyAlignment="1" applyProtection="1">
      <alignment horizontal="left" vertical="top" wrapText="1"/>
      <protection locked="0"/>
    </xf>
    <xf numFmtId="0" fontId="7" fillId="34" borderId="13" xfId="53" applyFont="1" applyFill="1" applyBorder="1" applyAlignment="1">
      <alignment vertical="top"/>
      <protection/>
    </xf>
    <xf numFmtId="0" fontId="8" fillId="34" borderId="13" xfId="53" applyFont="1" applyFill="1" applyBorder="1" applyAlignment="1">
      <alignment vertical="top"/>
      <protection/>
    </xf>
    <xf numFmtId="0" fontId="7" fillId="34" borderId="13" xfId="53" applyFont="1" applyFill="1" applyBorder="1" applyAlignment="1">
      <alignment vertical="top" wrapText="1"/>
      <protection/>
    </xf>
    <xf numFmtId="0" fontId="7" fillId="34" borderId="13" xfId="53" applyFont="1" applyFill="1" applyBorder="1" applyAlignment="1">
      <alignment vertical="top"/>
      <protection/>
    </xf>
    <xf numFmtId="49" fontId="7" fillId="33" borderId="13" xfId="53" applyNumberFormat="1" applyFont="1" applyFill="1" applyBorder="1" applyAlignment="1" applyProtection="1">
      <alignment horizontal="center" vertical="top" wrapText="1"/>
      <protection locked="0"/>
    </xf>
    <xf numFmtId="49" fontId="7" fillId="33" borderId="13" xfId="53" applyNumberFormat="1" applyFont="1" applyFill="1" applyBorder="1" applyAlignment="1" applyProtection="1">
      <alignment horizontal="left" vertical="top" wrapText="1"/>
      <protection locked="0"/>
    </xf>
    <xf numFmtId="49" fontId="7" fillId="33" borderId="13" xfId="53" applyNumberFormat="1" applyFont="1" applyFill="1" applyBorder="1" applyAlignment="1" applyProtection="1">
      <alignment horizontal="right" vertical="top" wrapText="1"/>
      <protection locked="0"/>
    </xf>
    <xf numFmtId="49" fontId="8" fillId="33" borderId="13" xfId="53" applyNumberFormat="1" applyFont="1" applyFill="1" applyBorder="1" applyAlignment="1" applyProtection="1">
      <alignment horizontal="center" vertical="top" wrapText="1"/>
      <protection locked="0"/>
    </xf>
    <xf numFmtId="49" fontId="8" fillId="33" borderId="13" xfId="53" applyNumberFormat="1" applyFont="1" applyFill="1" applyBorder="1" applyAlignment="1" applyProtection="1">
      <alignment horizontal="left" vertical="top" wrapText="1"/>
      <protection locked="0"/>
    </xf>
    <xf numFmtId="0" fontId="7" fillId="34" borderId="13" xfId="53" applyFont="1" applyFill="1" applyBorder="1" applyAlignment="1">
      <alignment vertical="top"/>
      <protection/>
    </xf>
    <xf numFmtId="4" fontId="8" fillId="0" borderId="13" xfId="53" applyNumberFormat="1" applyFont="1" applyBorder="1" applyAlignment="1">
      <alignment vertical="top"/>
      <protection/>
    </xf>
    <xf numFmtId="0" fontId="8" fillId="34" borderId="13" xfId="53" applyFont="1" applyFill="1" applyBorder="1" applyAlignment="1">
      <alignment vertical="top"/>
      <protection/>
    </xf>
    <xf numFmtId="49" fontId="7" fillId="33" borderId="13" xfId="53" applyNumberFormat="1" applyFont="1" applyFill="1" applyBorder="1" applyAlignment="1" applyProtection="1">
      <alignment horizontal="left" vertical="top" wrapText="1"/>
      <protection locked="0"/>
    </xf>
    <xf numFmtId="49" fontId="8" fillId="33" borderId="13" xfId="53" applyNumberFormat="1" applyFont="1" applyFill="1" applyBorder="1" applyAlignment="1" applyProtection="1">
      <alignment horizontal="left" vertical="top" wrapText="1"/>
      <protection locked="0"/>
    </xf>
    <xf numFmtId="0" fontId="7" fillId="34" borderId="13" xfId="53" applyFont="1" applyFill="1" applyBorder="1" applyAlignment="1">
      <alignment vertical="top"/>
      <protection/>
    </xf>
    <xf numFmtId="0" fontId="8" fillId="34" borderId="13" xfId="53" applyFont="1" applyFill="1" applyBorder="1" applyAlignment="1">
      <alignment vertical="top"/>
      <protection/>
    </xf>
    <xf numFmtId="0" fontId="37" fillId="0" borderId="0" xfId="0" applyFont="1" applyAlignment="1">
      <alignment vertical="center"/>
    </xf>
    <xf numFmtId="0" fontId="22" fillId="33" borderId="13" xfId="0" applyFont="1" applyFill="1" applyBorder="1" applyAlignment="1" applyProtection="1">
      <alignment horizontal="center" vertical="center" wrapText="1" shrinkToFit="1"/>
      <protection locked="0"/>
    </xf>
    <xf numFmtId="0" fontId="16" fillId="0" borderId="23" xfId="0" applyFont="1" applyBorder="1" applyAlignment="1">
      <alignment horizontal="left" vertical="top" wrapText="1"/>
    </xf>
    <xf numFmtId="0" fontId="14" fillId="0" borderId="13" xfId="0" applyFont="1" applyBorder="1" applyAlignment="1">
      <alignment vertical="top"/>
    </xf>
    <xf numFmtId="0" fontId="14" fillId="0" borderId="13" xfId="0" applyFont="1" applyBorder="1" applyAlignment="1">
      <alignment vertical="top" wrapText="1"/>
    </xf>
    <xf numFmtId="49" fontId="7" fillId="37" borderId="13" xfId="0" applyNumberFormat="1" applyFont="1" applyFill="1" applyBorder="1" applyAlignment="1" applyProtection="1">
      <alignment horizontal="right" vertical="top" wrapText="1"/>
      <protection locked="0"/>
    </xf>
    <xf numFmtId="0" fontId="7" fillId="0" borderId="13" xfId="0" applyFont="1" applyBorder="1" applyAlignment="1">
      <alignment vertical="top"/>
    </xf>
    <xf numFmtId="0" fontId="109" fillId="0" borderId="13" xfId="0" applyFont="1" applyBorder="1" applyAlignment="1">
      <alignment horizontal="left" vertical="top" wrapText="1"/>
    </xf>
    <xf numFmtId="2" fontId="19" fillId="0" borderId="13" xfId="0" applyNumberFormat="1" applyFont="1" applyFill="1" applyBorder="1" applyAlignment="1">
      <alignment vertical="top"/>
    </xf>
    <xf numFmtId="2" fontId="38" fillId="0" borderId="16" xfId="0" applyNumberFormat="1" applyFont="1" applyBorder="1" applyAlignment="1">
      <alignment vertical="top"/>
    </xf>
    <xf numFmtId="0" fontId="7" fillId="38" borderId="19" xfId="0" applyFont="1" applyFill="1" applyBorder="1" applyAlignment="1">
      <alignment horizontal="left" vertical="top" wrapText="1"/>
    </xf>
    <xf numFmtId="0" fontId="8" fillId="0" borderId="36" xfId="0" applyFont="1" applyBorder="1" applyAlignment="1">
      <alignment horizontal="center" vertical="top" wrapText="1"/>
    </xf>
    <xf numFmtId="0" fontId="22" fillId="33" borderId="13" xfId="0" applyFont="1" applyFill="1" applyBorder="1" applyAlignment="1" applyProtection="1">
      <alignment horizontal="center" vertical="center" wrapText="1" shrinkToFit="1"/>
      <protection locked="0"/>
    </xf>
    <xf numFmtId="0" fontId="17" fillId="36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7" fillId="36" borderId="21" xfId="0" applyFont="1" applyFill="1" applyBorder="1" applyAlignment="1">
      <alignment horizontal="center" vertical="center"/>
    </xf>
    <xf numFmtId="0" fontId="17" fillId="36" borderId="18" xfId="0" applyFont="1" applyFill="1" applyBorder="1" applyAlignment="1">
      <alignment horizontal="center" vertical="center"/>
    </xf>
    <xf numFmtId="0" fontId="17" fillId="36" borderId="21" xfId="0" applyFont="1" applyFill="1" applyBorder="1" applyAlignment="1">
      <alignment horizontal="center" vertical="center" wrapText="1"/>
    </xf>
    <xf numFmtId="0" fontId="17" fillId="36" borderId="17" xfId="0" applyFont="1" applyFill="1" applyBorder="1" applyAlignment="1">
      <alignment horizontal="center" vertical="center" wrapText="1"/>
    </xf>
    <xf numFmtId="0" fontId="17" fillId="36" borderId="18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8" fillId="36" borderId="18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25" fillId="36" borderId="37" xfId="0" applyFont="1" applyFill="1" applyBorder="1" applyAlignment="1">
      <alignment horizontal="center" vertical="center" wrapText="1"/>
    </xf>
    <xf numFmtId="0" fontId="25" fillId="36" borderId="38" xfId="0" applyFont="1" applyFill="1" applyBorder="1" applyAlignment="1">
      <alignment horizontal="center" vertical="center" wrapText="1"/>
    </xf>
    <xf numFmtId="0" fontId="25" fillId="36" borderId="39" xfId="0" applyFont="1" applyFill="1" applyBorder="1" applyAlignment="1">
      <alignment horizontal="center" vertical="center" wrapText="1"/>
    </xf>
    <xf numFmtId="0" fontId="25" fillId="36" borderId="4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5" fillId="36" borderId="21" xfId="0" applyFont="1" applyFill="1" applyBorder="1" applyAlignment="1">
      <alignment horizontal="center" vertical="center"/>
    </xf>
    <xf numFmtId="0" fontId="25" fillId="36" borderId="17" xfId="0" applyFont="1" applyFill="1" applyBorder="1" applyAlignment="1">
      <alignment horizontal="center" vertical="center"/>
    </xf>
    <xf numFmtId="0" fontId="25" fillId="36" borderId="18" xfId="0" applyFont="1" applyFill="1" applyBorder="1" applyAlignment="1">
      <alignment horizontal="center" vertical="center"/>
    </xf>
    <xf numFmtId="0" fontId="25" fillId="36" borderId="21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25" fillId="36" borderId="17" xfId="0" applyFont="1" applyFill="1" applyBorder="1" applyAlignment="1">
      <alignment horizontal="center" vertical="center" wrapText="1"/>
    </xf>
    <xf numFmtId="0" fontId="25" fillId="36" borderId="18" xfId="0" applyFont="1" applyFill="1" applyBorder="1" applyAlignment="1">
      <alignment horizontal="center" vertical="center" wrapText="1"/>
    </xf>
    <xf numFmtId="0" fontId="25" fillId="36" borderId="41" xfId="0" applyFont="1" applyFill="1" applyBorder="1" applyAlignment="1">
      <alignment horizontal="center" vertical="center" wrapText="1"/>
    </xf>
    <xf numFmtId="0" fontId="25" fillId="36" borderId="4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/>
    </xf>
    <xf numFmtId="0" fontId="35" fillId="36" borderId="10" xfId="0" applyFont="1" applyFill="1" applyBorder="1" applyAlignment="1">
      <alignment horizontal="center" vertical="top" wrapText="1"/>
    </xf>
    <xf numFmtId="0" fontId="34" fillId="0" borderId="42" xfId="0" applyFont="1" applyBorder="1" applyAlignment="1">
      <alignment horizontal="center" vertical="top" wrapText="1"/>
    </xf>
    <xf numFmtId="0" fontId="35" fillId="36" borderId="10" xfId="0" applyFont="1" applyFill="1" applyBorder="1" applyAlignment="1">
      <alignment horizontal="center" vertical="top"/>
    </xf>
    <xf numFmtId="0" fontId="21" fillId="0" borderId="0" xfId="0" applyFont="1" applyBorder="1" applyAlignment="1">
      <alignment horizontal="center" vertical="top" wrapText="1"/>
    </xf>
    <xf numFmtId="0" fontId="8" fillId="39" borderId="13" xfId="0" applyFont="1" applyFill="1" applyBorder="1" applyAlignment="1">
      <alignment horizontal="center" vertical="top"/>
    </xf>
    <xf numFmtId="3" fontId="8" fillId="39" borderId="13" xfId="0" applyNumberFormat="1" applyFont="1" applyFill="1" applyBorder="1" applyAlignment="1">
      <alignment horizontal="center" vertical="top" wrapText="1"/>
    </xf>
    <xf numFmtId="3" fontId="8" fillId="39" borderId="13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_Arkusz1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16</xdr:row>
      <xdr:rowOff>238125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61925" y="5695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238125</xdr:rowOff>
    </xdr:from>
    <xdr:ext cx="180975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161925" y="5695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7"/>
  <sheetViews>
    <sheetView workbookViewId="0" topLeftCell="A253">
      <selection activeCell="D336" sqref="D336"/>
    </sheetView>
  </sheetViews>
  <sheetFormatPr defaultColWidth="9.140625" defaultRowHeight="12.75"/>
  <cols>
    <col min="1" max="1" width="2.421875" style="0" customWidth="1"/>
    <col min="2" max="2" width="12.421875" style="0" customWidth="1"/>
    <col min="3" max="3" width="12.7109375" style="0" hidden="1" customWidth="1"/>
    <col min="4" max="4" width="51.421875" style="0" customWidth="1"/>
    <col min="5" max="5" width="22.7109375" style="0" customWidth="1"/>
    <col min="6" max="6" width="0.13671875" style="0" customWidth="1"/>
  </cols>
  <sheetData>
    <row r="1" spans="1:7" ht="15">
      <c r="A1" s="40"/>
      <c r="B1" s="46" t="s">
        <v>365</v>
      </c>
      <c r="C1" s="46"/>
      <c r="D1" s="41"/>
      <c r="E1" s="41"/>
      <c r="F1" s="41"/>
      <c r="G1" s="42"/>
    </row>
    <row r="2" spans="1:6" ht="11.25" customHeight="1">
      <c r="A2" s="40"/>
      <c r="B2" s="138"/>
      <c r="C2" s="138"/>
      <c r="D2" s="138"/>
      <c r="E2" s="138"/>
      <c r="F2" s="15"/>
    </row>
    <row r="3" spans="1:6" ht="12.75" customHeight="1" hidden="1">
      <c r="A3" s="40"/>
      <c r="B3" s="138"/>
      <c r="C3" s="138"/>
      <c r="D3" s="138"/>
      <c r="E3" s="138"/>
      <c r="F3" s="15"/>
    </row>
    <row r="4" spans="1:6" ht="15" customHeight="1">
      <c r="A4" s="40"/>
      <c r="B4" s="138"/>
      <c r="C4" s="139"/>
      <c r="D4" s="47" t="s">
        <v>10</v>
      </c>
      <c r="E4" s="138"/>
      <c r="F4" s="15"/>
    </row>
    <row r="5" spans="1:6" s="4" customFormat="1" ht="19.5" customHeight="1">
      <c r="A5" s="40"/>
      <c r="B5" s="105" t="s">
        <v>0</v>
      </c>
      <c r="C5" s="159"/>
      <c r="D5" s="105" t="s">
        <v>48</v>
      </c>
      <c r="E5" s="105" t="s">
        <v>126</v>
      </c>
      <c r="F5" s="106"/>
    </row>
    <row r="6" spans="1:6" s="4" customFormat="1" ht="15" customHeight="1">
      <c r="A6" s="40"/>
      <c r="B6" s="105" t="s">
        <v>127</v>
      </c>
      <c r="C6" s="159"/>
      <c r="D6" s="105" t="s">
        <v>128</v>
      </c>
      <c r="E6" s="105" t="s">
        <v>129</v>
      </c>
      <c r="F6" s="106"/>
    </row>
    <row r="7" spans="1:6" s="4" customFormat="1" ht="21.75" customHeight="1">
      <c r="A7" s="40"/>
      <c r="B7" s="107" t="s">
        <v>2</v>
      </c>
      <c r="C7" s="160"/>
      <c r="D7" s="160"/>
      <c r="E7" s="160"/>
      <c r="F7" s="108"/>
    </row>
    <row r="8" spans="1:6" s="4" customFormat="1" ht="27" customHeight="1">
      <c r="A8" s="17"/>
      <c r="B8" s="64" t="s">
        <v>58</v>
      </c>
      <c r="C8" s="64"/>
      <c r="D8" s="65" t="s">
        <v>90</v>
      </c>
      <c r="E8" s="66">
        <f>SUM(E14+E17+E20)</f>
        <v>1362371.27</v>
      </c>
      <c r="F8" s="16"/>
    </row>
    <row r="9" spans="1:6" s="4" customFormat="1" ht="26.25" customHeight="1">
      <c r="A9" s="17"/>
      <c r="B9" s="64"/>
      <c r="C9" s="64"/>
      <c r="D9" s="130" t="s">
        <v>88</v>
      </c>
      <c r="E9" s="66">
        <f>SUM(E15+E18+E21)</f>
        <v>1362371.27</v>
      </c>
      <c r="F9" s="16"/>
    </row>
    <row r="10" spans="1:6" s="4" customFormat="1" ht="24.75" customHeight="1">
      <c r="A10" s="17"/>
      <c r="B10" s="64"/>
      <c r="C10" s="64"/>
      <c r="D10" s="131" t="s">
        <v>87</v>
      </c>
      <c r="E10" s="132">
        <f>E9/E8*100</f>
        <v>100</v>
      </c>
      <c r="F10" s="16"/>
    </row>
    <row r="11" spans="1:6" s="5" customFormat="1" ht="68.25" customHeight="1">
      <c r="A11" s="17"/>
      <c r="B11" s="58"/>
      <c r="C11" s="58"/>
      <c r="D11" s="59" t="s">
        <v>160</v>
      </c>
      <c r="E11" s="60" t="s">
        <v>130</v>
      </c>
      <c r="F11" s="16"/>
    </row>
    <row r="12" spans="1:6" s="5" customFormat="1" ht="23.25" customHeight="1">
      <c r="A12" s="17"/>
      <c r="B12" s="58"/>
      <c r="C12" s="58"/>
      <c r="D12" s="61" t="s">
        <v>88</v>
      </c>
      <c r="E12" s="60" t="s">
        <v>130</v>
      </c>
      <c r="F12" s="16"/>
    </row>
    <row r="13" spans="1:6" s="5" customFormat="1" ht="21.75" customHeight="1">
      <c r="A13" s="17"/>
      <c r="B13" s="58"/>
      <c r="C13" s="58"/>
      <c r="D13" s="62" t="s">
        <v>87</v>
      </c>
      <c r="E13" s="63">
        <v>0</v>
      </c>
      <c r="F13" s="16"/>
    </row>
    <row r="14" spans="1:6" s="5" customFormat="1" ht="97.5" customHeight="1">
      <c r="A14" s="17"/>
      <c r="B14" s="50"/>
      <c r="C14" s="50"/>
      <c r="D14" s="59" t="s">
        <v>322</v>
      </c>
      <c r="E14" s="60" t="s">
        <v>323</v>
      </c>
      <c r="F14" s="16"/>
    </row>
    <row r="15" spans="1:6" s="5" customFormat="1" ht="21.75" customHeight="1">
      <c r="A15" s="17"/>
      <c r="B15" s="50"/>
      <c r="C15" s="50"/>
      <c r="D15" s="61" t="s">
        <v>88</v>
      </c>
      <c r="E15" s="60" t="s">
        <v>323</v>
      </c>
      <c r="F15" s="16"/>
    </row>
    <row r="16" spans="2:6" s="5" customFormat="1" ht="21.75" customHeight="1">
      <c r="B16" s="50"/>
      <c r="C16" s="50"/>
      <c r="D16" s="62" t="s">
        <v>87</v>
      </c>
      <c r="E16" s="63">
        <f>E15/E14*100</f>
        <v>100</v>
      </c>
      <c r="F16" s="16"/>
    </row>
    <row r="17" spans="1:6" s="5" customFormat="1" ht="35.25" customHeight="1">
      <c r="A17" s="17"/>
      <c r="B17" s="58"/>
      <c r="C17" s="58"/>
      <c r="D17" s="59" t="s">
        <v>324</v>
      </c>
      <c r="E17" s="60" t="s">
        <v>367</v>
      </c>
      <c r="F17" s="16"/>
    </row>
    <row r="18" spans="1:6" s="5" customFormat="1" ht="21.75" customHeight="1">
      <c r="A18" s="17"/>
      <c r="B18" s="58"/>
      <c r="C18" s="58"/>
      <c r="D18" s="61" t="s">
        <v>88</v>
      </c>
      <c r="E18" s="60" t="s">
        <v>367</v>
      </c>
      <c r="F18" s="16"/>
    </row>
    <row r="19" spans="1:6" s="5" customFormat="1" ht="25.5" customHeight="1">
      <c r="A19" s="17"/>
      <c r="B19" s="58"/>
      <c r="C19" s="58"/>
      <c r="D19" s="62" t="s">
        <v>87</v>
      </c>
      <c r="E19" s="63">
        <f>E18/E17*100</f>
        <v>100</v>
      </c>
      <c r="F19" s="16"/>
    </row>
    <row r="20" spans="1:6" s="5" customFormat="1" ht="78" customHeight="1">
      <c r="A20" s="17"/>
      <c r="B20" s="58"/>
      <c r="C20" s="58"/>
      <c r="D20" s="59" t="s">
        <v>161</v>
      </c>
      <c r="E20" s="60" t="s">
        <v>366</v>
      </c>
      <c r="F20" s="16"/>
    </row>
    <row r="21" spans="1:6" s="5" customFormat="1" ht="22.5" customHeight="1">
      <c r="A21" s="17"/>
      <c r="B21" s="58"/>
      <c r="C21" s="58"/>
      <c r="D21" s="61" t="s">
        <v>88</v>
      </c>
      <c r="E21" s="60" t="s">
        <v>366</v>
      </c>
      <c r="F21" s="16"/>
    </row>
    <row r="22" spans="1:6" s="5" customFormat="1" ht="25.5" customHeight="1">
      <c r="A22" s="17"/>
      <c r="B22" s="58"/>
      <c r="C22" s="58"/>
      <c r="D22" s="62" t="s">
        <v>87</v>
      </c>
      <c r="E22" s="63">
        <f>E21/E20*100</f>
        <v>100</v>
      </c>
      <c r="F22" s="16"/>
    </row>
    <row r="23" spans="1:6" s="5" customFormat="1" ht="35.25" customHeight="1">
      <c r="A23" s="17"/>
      <c r="B23" s="64" t="s">
        <v>81</v>
      </c>
      <c r="C23" s="64"/>
      <c r="D23" s="65" t="s">
        <v>158</v>
      </c>
      <c r="E23" s="145">
        <f>SUM(E29+E32+E35)</f>
        <v>998902.25</v>
      </c>
      <c r="F23" s="16"/>
    </row>
    <row r="24" spans="1:6" s="5" customFormat="1" ht="21.75" customHeight="1">
      <c r="A24" s="17"/>
      <c r="B24" s="64"/>
      <c r="C24" s="64"/>
      <c r="D24" s="146" t="s">
        <v>88</v>
      </c>
      <c r="E24" s="145">
        <f>SUM(E30+E33+E36)</f>
        <v>980723.27</v>
      </c>
      <c r="F24" s="16"/>
    </row>
    <row r="25" spans="1:6" s="5" customFormat="1" ht="26.25" customHeight="1">
      <c r="A25" s="17"/>
      <c r="B25" s="64"/>
      <c r="C25" s="64"/>
      <c r="D25" s="146" t="s">
        <v>87</v>
      </c>
      <c r="E25" s="121">
        <f>E24/E23*100</f>
        <v>98.18010420939586</v>
      </c>
      <c r="F25" s="16"/>
    </row>
    <row r="26" spans="1:6" s="5" customFormat="1" ht="65.25" customHeight="1">
      <c r="A26" s="17"/>
      <c r="B26" s="58"/>
      <c r="C26" s="58"/>
      <c r="D26" s="59" t="s">
        <v>160</v>
      </c>
      <c r="E26" s="60" t="s">
        <v>130</v>
      </c>
      <c r="F26" s="16"/>
    </row>
    <row r="27" spans="1:6" s="5" customFormat="1" ht="26.25" customHeight="1">
      <c r="A27" s="17"/>
      <c r="B27" s="58"/>
      <c r="C27" s="58"/>
      <c r="D27" s="67" t="s">
        <v>88</v>
      </c>
      <c r="E27" s="60" t="s">
        <v>130</v>
      </c>
      <c r="F27" s="16"/>
    </row>
    <row r="28" spans="1:6" s="5" customFormat="1" ht="21.75" customHeight="1">
      <c r="A28" s="17"/>
      <c r="B28" s="58"/>
      <c r="C28" s="58"/>
      <c r="D28" s="67" t="s">
        <v>87</v>
      </c>
      <c r="E28" s="60" t="s">
        <v>130</v>
      </c>
      <c r="F28" s="16"/>
    </row>
    <row r="29" spans="1:6" s="5" customFormat="1" ht="21.75" customHeight="1">
      <c r="A29" s="17"/>
      <c r="B29" s="58"/>
      <c r="C29" s="58"/>
      <c r="D29" s="59" t="s">
        <v>162</v>
      </c>
      <c r="E29" s="60" t="s">
        <v>369</v>
      </c>
      <c r="F29" s="16"/>
    </row>
    <row r="30" spans="1:6" s="5" customFormat="1" ht="21.75" customHeight="1">
      <c r="A30" s="17"/>
      <c r="B30" s="58"/>
      <c r="C30" s="58"/>
      <c r="D30" s="67" t="s">
        <v>88</v>
      </c>
      <c r="E30" s="60" t="s">
        <v>370</v>
      </c>
      <c r="F30" s="16"/>
    </row>
    <row r="31" spans="1:6" s="5" customFormat="1" ht="19.5" customHeight="1">
      <c r="A31" s="17"/>
      <c r="B31" s="58"/>
      <c r="C31" s="58"/>
      <c r="D31" s="67" t="s">
        <v>87</v>
      </c>
      <c r="E31" s="63">
        <f>E30/E29*100</f>
        <v>98.13585086042065</v>
      </c>
      <c r="F31" s="16"/>
    </row>
    <row r="32" spans="1:6" s="5" customFormat="1" ht="24.75" customHeight="1">
      <c r="A32" s="17"/>
      <c r="B32" s="58"/>
      <c r="C32" s="58"/>
      <c r="D32" s="59" t="s">
        <v>213</v>
      </c>
      <c r="E32" s="60" t="s">
        <v>371</v>
      </c>
      <c r="F32" s="16"/>
    </row>
    <row r="33" spans="1:6" s="5" customFormat="1" ht="23.25" customHeight="1">
      <c r="A33" s="17"/>
      <c r="B33" s="58"/>
      <c r="C33" s="58"/>
      <c r="D33" s="67" t="s">
        <v>88</v>
      </c>
      <c r="E33" s="60" t="s">
        <v>372</v>
      </c>
      <c r="F33" s="16"/>
    </row>
    <row r="34" spans="1:6" s="5" customFormat="1" ht="27" customHeight="1">
      <c r="A34" s="17"/>
      <c r="B34" s="58"/>
      <c r="C34" s="58"/>
      <c r="D34" s="67" t="s">
        <v>87</v>
      </c>
      <c r="E34" s="63">
        <f>E33/E32*100</f>
        <v>106.62288461538463</v>
      </c>
      <c r="F34" s="16"/>
    </row>
    <row r="35" spans="1:6" s="5" customFormat="1" ht="39" customHeight="1">
      <c r="A35" s="17"/>
      <c r="B35" s="50"/>
      <c r="C35" s="50"/>
      <c r="D35" s="59" t="s">
        <v>324</v>
      </c>
      <c r="E35" s="60" t="s">
        <v>373</v>
      </c>
      <c r="F35" s="16"/>
    </row>
    <row r="36" spans="1:6" s="5" customFormat="1" ht="24" customHeight="1">
      <c r="A36" s="17"/>
      <c r="B36" s="50"/>
      <c r="C36" s="50"/>
      <c r="D36" s="67" t="s">
        <v>88</v>
      </c>
      <c r="E36" s="60" t="s">
        <v>374</v>
      </c>
      <c r="F36" s="16"/>
    </row>
    <row r="37" spans="1:6" s="5" customFormat="1" ht="24" customHeight="1">
      <c r="A37" s="17"/>
      <c r="B37" s="50"/>
      <c r="C37" s="50"/>
      <c r="D37" s="67" t="s">
        <v>87</v>
      </c>
      <c r="E37" s="63">
        <f>E36/E35*100</f>
        <v>130.22222222222223</v>
      </c>
      <c r="F37" s="16"/>
    </row>
    <row r="38" spans="1:6" s="5" customFormat="1" ht="22.5" customHeight="1">
      <c r="A38" s="17"/>
      <c r="B38" s="64" t="s">
        <v>131</v>
      </c>
      <c r="C38" s="64"/>
      <c r="D38" s="65" t="s">
        <v>92</v>
      </c>
      <c r="E38" s="145">
        <f>SUM(E44+E47+E50+E53)</f>
        <v>120479.23</v>
      </c>
      <c r="F38" s="16"/>
    </row>
    <row r="39" spans="1:6" s="5" customFormat="1" ht="23.25" customHeight="1">
      <c r="A39" s="17"/>
      <c r="B39" s="64"/>
      <c r="C39" s="64"/>
      <c r="D39" s="146" t="s">
        <v>88</v>
      </c>
      <c r="E39" s="145">
        <f>SUM(E45+E48+E51+E54)</f>
        <v>126384.03</v>
      </c>
      <c r="F39" s="16"/>
    </row>
    <row r="40" spans="1:6" s="5" customFormat="1" ht="23.25" customHeight="1">
      <c r="A40" s="17"/>
      <c r="B40" s="64"/>
      <c r="C40" s="64"/>
      <c r="D40" s="146" t="s">
        <v>87</v>
      </c>
      <c r="E40" s="121">
        <f>E39/E38*100</f>
        <v>104.90109374038994</v>
      </c>
      <c r="F40" s="16"/>
    </row>
    <row r="41" spans="1:6" s="5" customFormat="1" ht="66" customHeight="1">
      <c r="A41" s="17"/>
      <c r="B41" s="147"/>
      <c r="C41" s="58"/>
      <c r="D41" s="59" t="s">
        <v>160</v>
      </c>
      <c r="E41" s="60" t="s">
        <v>130</v>
      </c>
      <c r="F41" s="16"/>
    </row>
    <row r="42" spans="1:6" s="5" customFormat="1" ht="24.75" customHeight="1">
      <c r="A42" s="17"/>
      <c r="B42" s="58"/>
      <c r="C42" s="58"/>
      <c r="D42" s="67" t="s">
        <v>88</v>
      </c>
      <c r="E42" s="60" t="s">
        <v>130</v>
      </c>
      <c r="F42" s="16"/>
    </row>
    <row r="43" spans="1:6" s="5" customFormat="1" ht="27" customHeight="1">
      <c r="A43" s="17"/>
      <c r="B43" s="58"/>
      <c r="C43" s="58"/>
      <c r="D43" s="67" t="s">
        <v>87</v>
      </c>
      <c r="E43" s="63">
        <v>0</v>
      </c>
      <c r="F43" s="16"/>
    </row>
    <row r="44" spans="1:6" s="5" customFormat="1" ht="39" customHeight="1">
      <c r="A44" s="17"/>
      <c r="B44" s="50"/>
      <c r="C44" s="50"/>
      <c r="D44" s="59" t="s">
        <v>187</v>
      </c>
      <c r="E44" s="60" t="s">
        <v>380</v>
      </c>
      <c r="F44" s="16"/>
    </row>
    <row r="45" spans="1:6" s="5" customFormat="1" ht="24.75" customHeight="1">
      <c r="A45" s="17"/>
      <c r="B45" s="58"/>
      <c r="C45" s="58"/>
      <c r="D45" s="67" t="s">
        <v>88</v>
      </c>
      <c r="E45" s="60" t="s">
        <v>296</v>
      </c>
      <c r="F45" s="16"/>
    </row>
    <row r="46" spans="1:6" s="5" customFormat="1" ht="24.75" customHeight="1">
      <c r="A46" s="17"/>
      <c r="B46" s="58"/>
      <c r="C46" s="58"/>
      <c r="D46" s="67" t="s">
        <v>87</v>
      </c>
      <c r="E46" s="63">
        <f>E45/E44*100</f>
        <v>99.99754666666666</v>
      </c>
      <c r="F46" s="16"/>
    </row>
    <row r="47" spans="1:6" s="5" customFormat="1" ht="93" customHeight="1">
      <c r="A47" s="17"/>
      <c r="B47" s="58"/>
      <c r="C47" s="58"/>
      <c r="D47" s="59" t="s">
        <v>325</v>
      </c>
      <c r="E47" s="60" t="s">
        <v>381</v>
      </c>
      <c r="F47" s="16"/>
    </row>
    <row r="48" spans="1:6" s="5" customFormat="1" ht="21.75" customHeight="1">
      <c r="A48" s="17"/>
      <c r="B48" s="58"/>
      <c r="C48" s="58"/>
      <c r="D48" s="67" t="s">
        <v>88</v>
      </c>
      <c r="E48" s="60" t="s">
        <v>389</v>
      </c>
      <c r="F48" s="16"/>
    </row>
    <row r="49" spans="1:6" s="5" customFormat="1" ht="21.75" customHeight="1">
      <c r="A49" s="17"/>
      <c r="B49" s="58"/>
      <c r="C49" s="58"/>
      <c r="D49" s="67" t="s">
        <v>87</v>
      </c>
      <c r="E49" s="63">
        <f>E48/E47*100</f>
        <v>105.77661182028568</v>
      </c>
      <c r="F49" s="45"/>
    </row>
    <row r="50" spans="1:6" s="5" customFormat="1" ht="27" customHeight="1">
      <c r="A50" s="17"/>
      <c r="B50" s="58"/>
      <c r="C50" s="58"/>
      <c r="D50" s="59" t="s">
        <v>213</v>
      </c>
      <c r="E50" s="60" t="s">
        <v>382</v>
      </c>
      <c r="F50" s="16"/>
    </row>
    <row r="51" spans="1:6" s="5" customFormat="1" ht="22.5" customHeight="1">
      <c r="A51" s="17"/>
      <c r="B51" s="58"/>
      <c r="C51" s="58"/>
      <c r="D51" s="67" t="s">
        <v>88</v>
      </c>
      <c r="E51" s="60" t="s">
        <v>390</v>
      </c>
      <c r="F51" s="16"/>
    </row>
    <row r="52" spans="1:6" s="5" customFormat="1" ht="25.5" customHeight="1">
      <c r="A52" s="17"/>
      <c r="B52" s="58"/>
      <c r="C52" s="58"/>
      <c r="D52" s="67" t="s">
        <v>87</v>
      </c>
      <c r="E52" s="63">
        <f>E51/E50*100</f>
        <v>99.70025081054628</v>
      </c>
      <c r="F52" s="16"/>
    </row>
    <row r="53" spans="1:6" s="5" customFormat="1" ht="21" customHeight="1">
      <c r="A53" s="17"/>
      <c r="B53" s="58"/>
      <c r="C53" s="58"/>
      <c r="D53" s="59" t="s">
        <v>163</v>
      </c>
      <c r="E53" s="60" t="s">
        <v>383</v>
      </c>
      <c r="F53" s="16"/>
    </row>
    <row r="54" spans="1:6" s="5" customFormat="1" ht="21" customHeight="1">
      <c r="A54" s="17"/>
      <c r="B54" s="58"/>
      <c r="C54" s="58"/>
      <c r="D54" s="67" t="s">
        <v>88</v>
      </c>
      <c r="E54" s="60" t="s">
        <v>391</v>
      </c>
      <c r="F54" s="16"/>
    </row>
    <row r="55" spans="1:6" s="5" customFormat="1" ht="22.5" customHeight="1">
      <c r="A55" s="17"/>
      <c r="B55" s="58"/>
      <c r="C55" s="58"/>
      <c r="D55" s="67" t="s">
        <v>87</v>
      </c>
      <c r="E55" s="63">
        <f>E54/E53*100</f>
        <v>97.03432464748832</v>
      </c>
      <c r="F55" s="16"/>
    </row>
    <row r="56" spans="1:6" s="5" customFormat="1" ht="27" customHeight="1">
      <c r="A56" s="17"/>
      <c r="B56" s="64" t="s">
        <v>132</v>
      </c>
      <c r="C56" s="64"/>
      <c r="D56" s="65" t="s">
        <v>93</v>
      </c>
      <c r="E56" s="145">
        <f>SUM(E62+E65+E68+E71+E74+E77)</f>
        <v>134311.5</v>
      </c>
      <c r="F56" s="16"/>
    </row>
    <row r="57" spans="1:6" s="5" customFormat="1" ht="27" customHeight="1">
      <c r="A57" s="17"/>
      <c r="B57" s="34"/>
      <c r="C57" s="34"/>
      <c r="D57" s="146" t="s">
        <v>88</v>
      </c>
      <c r="E57" s="145">
        <f>SUM(E63+E66+E69+E72+E75+E78)</f>
        <v>129315.91</v>
      </c>
      <c r="F57" s="16"/>
    </row>
    <row r="58" spans="1:6" s="5" customFormat="1" ht="27" customHeight="1">
      <c r="A58" s="17"/>
      <c r="B58" s="34"/>
      <c r="C58" s="34"/>
      <c r="D58" s="146" t="s">
        <v>87</v>
      </c>
      <c r="E58" s="121">
        <f>E57/E56*100</f>
        <v>96.28059399232382</v>
      </c>
      <c r="F58" s="16"/>
    </row>
    <row r="59" spans="1:6" s="5" customFormat="1" ht="72" customHeight="1">
      <c r="A59" s="17"/>
      <c r="B59" s="58"/>
      <c r="C59" s="58"/>
      <c r="D59" s="59" t="s">
        <v>160</v>
      </c>
      <c r="E59" s="60" t="s">
        <v>130</v>
      </c>
      <c r="F59" s="16"/>
    </row>
    <row r="60" spans="1:6" s="5" customFormat="1" ht="24" customHeight="1">
      <c r="A60" s="17"/>
      <c r="B60" s="58"/>
      <c r="C60" s="58"/>
      <c r="D60" s="67" t="s">
        <v>88</v>
      </c>
      <c r="E60" s="60" t="s">
        <v>130</v>
      </c>
      <c r="F60" s="16"/>
    </row>
    <row r="61" spans="1:6" s="5" customFormat="1" ht="24" customHeight="1">
      <c r="A61" s="17"/>
      <c r="B61" s="58"/>
      <c r="C61" s="58"/>
      <c r="D61" s="67" t="s">
        <v>87</v>
      </c>
      <c r="E61" s="60" t="s">
        <v>130</v>
      </c>
      <c r="F61" s="16"/>
    </row>
    <row r="62" spans="1:6" s="5" customFormat="1" ht="66.75" customHeight="1">
      <c r="A62" s="17"/>
      <c r="B62" s="58"/>
      <c r="C62" s="58"/>
      <c r="D62" s="148" t="s">
        <v>326</v>
      </c>
      <c r="E62" s="60" t="s">
        <v>384</v>
      </c>
      <c r="F62" s="16"/>
    </row>
    <row r="63" spans="1:6" s="5" customFormat="1" ht="23.25" customHeight="1">
      <c r="A63" s="17"/>
      <c r="B63" s="58"/>
      <c r="C63" s="58"/>
      <c r="D63" s="67" t="s">
        <v>88</v>
      </c>
      <c r="E63" s="60" t="s">
        <v>384</v>
      </c>
      <c r="F63" s="16"/>
    </row>
    <row r="64" spans="1:6" s="5" customFormat="1" ht="23.25" customHeight="1">
      <c r="A64" s="17"/>
      <c r="B64" s="58"/>
      <c r="C64" s="58"/>
      <c r="D64" s="67" t="s">
        <v>87</v>
      </c>
      <c r="E64" s="63">
        <f>E63/E62*100</f>
        <v>100</v>
      </c>
      <c r="F64" s="16"/>
    </row>
    <row r="65" spans="1:6" s="5" customFormat="1" ht="39.75" customHeight="1">
      <c r="A65" s="17"/>
      <c r="B65" s="58"/>
      <c r="C65" s="58"/>
      <c r="D65" s="59" t="s">
        <v>194</v>
      </c>
      <c r="E65" s="60" t="s">
        <v>385</v>
      </c>
      <c r="F65" s="16"/>
    </row>
    <row r="66" spans="1:6" s="5" customFormat="1" ht="23.25" customHeight="1">
      <c r="A66" s="17"/>
      <c r="B66" s="58"/>
      <c r="C66" s="58"/>
      <c r="D66" s="67" t="s">
        <v>88</v>
      </c>
      <c r="E66" s="60" t="s">
        <v>392</v>
      </c>
      <c r="F66" s="16"/>
    </row>
    <row r="67" spans="1:6" s="5" customFormat="1" ht="23.25" customHeight="1">
      <c r="A67" s="17"/>
      <c r="B67" s="58"/>
      <c r="C67" s="58"/>
      <c r="D67" s="67" t="s">
        <v>87</v>
      </c>
      <c r="E67" s="63">
        <f>E66/E65*100</f>
        <v>112.80873563218393</v>
      </c>
      <c r="F67" s="16"/>
    </row>
    <row r="68" spans="1:6" s="5" customFormat="1" ht="36" customHeight="1">
      <c r="A68" s="17"/>
      <c r="B68" s="58"/>
      <c r="C68" s="58"/>
      <c r="D68" s="59" t="s">
        <v>324</v>
      </c>
      <c r="E68" s="60" t="s">
        <v>327</v>
      </c>
      <c r="F68" s="16"/>
    </row>
    <row r="69" spans="1:6" s="5" customFormat="1" ht="23.25" customHeight="1">
      <c r="A69" s="17"/>
      <c r="B69" s="58"/>
      <c r="C69" s="58"/>
      <c r="D69" s="67" t="s">
        <v>88</v>
      </c>
      <c r="E69" s="60" t="s">
        <v>327</v>
      </c>
      <c r="F69" s="16"/>
    </row>
    <row r="70" spans="1:6" s="5" customFormat="1" ht="23.25" customHeight="1">
      <c r="A70" s="17"/>
      <c r="B70" s="58"/>
      <c r="C70" s="58"/>
      <c r="D70" s="67" t="s">
        <v>87</v>
      </c>
      <c r="E70" s="63">
        <f>E69/E68*100</f>
        <v>100</v>
      </c>
      <c r="F70" s="16"/>
    </row>
    <row r="71" spans="1:6" s="5" customFormat="1" ht="25.5" customHeight="1">
      <c r="A71" s="17"/>
      <c r="B71" s="58"/>
      <c r="C71" s="58"/>
      <c r="D71" s="59" t="s">
        <v>163</v>
      </c>
      <c r="E71" s="60" t="s">
        <v>386</v>
      </c>
      <c r="F71" s="16"/>
    </row>
    <row r="72" spans="1:6" s="5" customFormat="1" ht="24.75" customHeight="1">
      <c r="A72" s="17"/>
      <c r="B72" s="50"/>
      <c r="C72" s="50"/>
      <c r="D72" s="67" t="s">
        <v>88</v>
      </c>
      <c r="E72" s="60" t="s">
        <v>393</v>
      </c>
      <c r="F72" s="16"/>
    </row>
    <row r="73" spans="1:6" s="5" customFormat="1" ht="26.25" customHeight="1">
      <c r="A73" s="17"/>
      <c r="B73" s="50"/>
      <c r="C73" s="50"/>
      <c r="D73" s="67" t="s">
        <v>87</v>
      </c>
      <c r="E73" s="63">
        <f>E72/E71*100</f>
        <v>92.82037037037037</v>
      </c>
      <c r="F73" s="16"/>
    </row>
    <row r="74" spans="1:6" s="5" customFormat="1" ht="84.75" customHeight="1">
      <c r="A74" s="17"/>
      <c r="B74" s="58"/>
      <c r="C74" s="58"/>
      <c r="D74" s="59" t="s">
        <v>195</v>
      </c>
      <c r="E74" s="60" t="s">
        <v>387</v>
      </c>
      <c r="F74" s="16"/>
    </row>
    <row r="75" spans="1:6" s="5" customFormat="1" ht="22.5" customHeight="1">
      <c r="A75" s="17"/>
      <c r="B75" s="58"/>
      <c r="C75" s="58"/>
      <c r="D75" s="67" t="s">
        <v>88</v>
      </c>
      <c r="E75" s="60" t="s">
        <v>626</v>
      </c>
      <c r="F75" s="16"/>
    </row>
    <row r="76" spans="1:6" s="5" customFormat="1" ht="22.5" customHeight="1">
      <c r="A76" s="17"/>
      <c r="B76" s="58"/>
      <c r="C76" s="58"/>
      <c r="D76" s="67" t="s">
        <v>87</v>
      </c>
      <c r="E76" s="63">
        <f>E75/E74*100</f>
        <v>94.72425436128307</v>
      </c>
      <c r="F76" s="16"/>
    </row>
    <row r="77" spans="1:6" s="5" customFormat="1" ht="71.25" customHeight="1">
      <c r="A77" s="17"/>
      <c r="B77" s="58"/>
      <c r="C77" s="58"/>
      <c r="D77" s="59" t="s">
        <v>165</v>
      </c>
      <c r="E77" s="60" t="s">
        <v>328</v>
      </c>
      <c r="F77" s="16"/>
    </row>
    <row r="78" spans="1:6" s="5" customFormat="1" ht="25.5" customHeight="1">
      <c r="A78" s="17"/>
      <c r="B78" s="58"/>
      <c r="C78" s="58"/>
      <c r="D78" s="67" t="s">
        <v>88</v>
      </c>
      <c r="E78" s="60" t="s">
        <v>627</v>
      </c>
      <c r="F78" s="16"/>
    </row>
    <row r="79" spans="1:6" s="5" customFormat="1" ht="22.5" customHeight="1">
      <c r="A79" s="17"/>
      <c r="B79" s="58"/>
      <c r="C79" s="58"/>
      <c r="D79" s="67" t="s">
        <v>87</v>
      </c>
      <c r="E79" s="63">
        <f>E78/E77*100</f>
        <v>1498.3333333333335</v>
      </c>
      <c r="F79" s="16"/>
    </row>
    <row r="80" spans="1:6" s="5" customFormat="1" ht="57.75" customHeight="1">
      <c r="A80" s="17"/>
      <c r="B80" s="64" t="s">
        <v>133</v>
      </c>
      <c r="C80" s="64"/>
      <c r="D80" s="65" t="s">
        <v>97</v>
      </c>
      <c r="E80" s="145">
        <f>SUM(E83+E86)</f>
        <v>73319</v>
      </c>
      <c r="F80" s="22"/>
    </row>
    <row r="81" spans="1:6" s="5" customFormat="1" ht="23.25" customHeight="1">
      <c r="A81" s="17"/>
      <c r="B81" s="64"/>
      <c r="C81" s="64"/>
      <c r="D81" s="146" t="s">
        <v>88</v>
      </c>
      <c r="E81" s="145">
        <f>SUM(E84+E87)</f>
        <v>72969</v>
      </c>
      <c r="F81" s="16"/>
    </row>
    <row r="82" spans="1:6" s="5" customFormat="1" ht="23.25" customHeight="1">
      <c r="A82" s="17"/>
      <c r="B82" s="64"/>
      <c r="C82" s="64"/>
      <c r="D82" s="146" t="s">
        <v>87</v>
      </c>
      <c r="E82" s="121">
        <f>E81/E80*100</f>
        <v>99.52263396936674</v>
      </c>
      <c r="F82" s="16"/>
    </row>
    <row r="83" spans="1:6" s="5" customFormat="1" ht="68.25" customHeight="1">
      <c r="A83" s="17"/>
      <c r="B83" s="147"/>
      <c r="C83" s="58"/>
      <c r="D83" s="59" t="s">
        <v>160</v>
      </c>
      <c r="E83" s="60" t="s">
        <v>130</v>
      </c>
      <c r="F83" s="16"/>
    </row>
    <row r="84" spans="1:6" s="5" customFormat="1" ht="23.25" customHeight="1">
      <c r="A84" s="17"/>
      <c r="B84" s="58"/>
      <c r="C84" s="58"/>
      <c r="D84" s="67" t="s">
        <v>88</v>
      </c>
      <c r="E84" s="120">
        <v>0</v>
      </c>
      <c r="F84" s="16"/>
    </row>
    <row r="85" spans="1:6" s="5" customFormat="1" ht="23.25" customHeight="1">
      <c r="A85" s="17"/>
      <c r="B85" s="58"/>
      <c r="C85" s="58"/>
      <c r="D85" s="67" t="s">
        <v>87</v>
      </c>
      <c r="E85" s="63">
        <v>0</v>
      </c>
      <c r="F85" s="16"/>
    </row>
    <row r="86" spans="1:6" s="5" customFormat="1" ht="72.75" customHeight="1">
      <c r="A86" s="17"/>
      <c r="B86" s="58"/>
      <c r="C86" s="58"/>
      <c r="D86" s="59" t="s">
        <v>161</v>
      </c>
      <c r="E86" s="60" t="s">
        <v>388</v>
      </c>
      <c r="F86" s="16"/>
    </row>
    <row r="87" spans="1:6" s="5" customFormat="1" ht="23.25" customHeight="1">
      <c r="A87" s="17"/>
      <c r="B87" s="58"/>
      <c r="C87" s="58"/>
      <c r="D87" s="67" t="s">
        <v>88</v>
      </c>
      <c r="E87" s="60" t="s">
        <v>394</v>
      </c>
      <c r="F87" s="16"/>
    </row>
    <row r="88" spans="1:6" s="5" customFormat="1" ht="23.25" customHeight="1">
      <c r="A88" s="17"/>
      <c r="B88" s="58"/>
      <c r="C88" s="58"/>
      <c r="D88" s="67" t="s">
        <v>87</v>
      </c>
      <c r="E88" s="63">
        <f>E87/E86*100</f>
        <v>99.52263396936674</v>
      </c>
      <c r="F88" s="16"/>
    </row>
    <row r="89" spans="1:6" s="5" customFormat="1" ht="39.75" customHeight="1">
      <c r="A89" s="17"/>
      <c r="B89" s="64" t="s">
        <v>134</v>
      </c>
      <c r="C89" s="64"/>
      <c r="D89" s="65" t="s">
        <v>329</v>
      </c>
      <c r="E89" s="145">
        <f>SUM(E92+E95)</f>
        <v>60720</v>
      </c>
      <c r="F89" s="16"/>
    </row>
    <row r="90" spans="1:6" s="5" customFormat="1" ht="23.25" customHeight="1">
      <c r="A90" s="17"/>
      <c r="B90" s="64"/>
      <c r="C90" s="64"/>
      <c r="D90" s="146" t="s">
        <v>88</v>
      </c>
      <c r="E90" s="145">
        <f>SUM(E93+E96)</f>
        <v>60720</v>
      </c>
      <c r="F90" s="16"/>
    </row>
    <row r="91" spans="1:6" s="5" customFormat="1" ht="23.25" customHeight="1">
      <c r="A91" s="17"/>
      <c r="B91" s="64"/>
      <c r="C91" s="64"/>
      <c r="D91" s="146" t="s">
        <v>87</v>
      </c>
      <c r="E91" s="121">
        <f>E90/E89*100</f>
        <v>100</v>
      </c>
      <c r="F91" s="16"/>
    </row>
    <row r="92" spans="1:6" s="5" customFormat="1" ht="68.25" customHeight="1">
      <c r="A92" s="17"/>
      <c r="B92" s="147"/>
      <c r="C92" s="58"/>
      <c r="D92" s="59" t="s">
        <v>160</v>
      </c>
      <c r="E92" s="60" t="s">
        <v>130</v>
      </c>
      <c r="F92" s="16"/>
    </row>
    <row r="93" spans="1:6" s="5" customFormat="1" ht="23.25" customHeight="1">
      <c r="A93" s="17"/>
      <c r="B93" s="58"/>
      <c r="C93" s="58"/>
      <c r="D93" s="67" t="s">
        <v>88</v>
      </c>
      <c r="E93" s="120">
        <v>0</v>
      </c>
      <c r="F93" s="16"/>
    </row>
    <row r="94" spans="1:6" s="5" customFormat="1" ht="23.25" customHeight="1">
      <c r="A94" s="17"/>
      <c r="B94" s="58"/>
      <c r="C94" s="58"/>
      <c r="D94" s="67" t="s">
        <v>87</v>
      </c>
      <c r="E94" s="63">
        <v>0</v>
      </c>
      <c r="F94" s="16"/>
    </row>
    <row r="95" spans="1:6" s="5" customFormat="1" ht="72.75" customHeight="1">
      <c r="A95" s="17"/>
      <c r="B95" s="58"/>
      <c r="C95" s="58"/>
      <c r="D95" s="59" t="s">
        <v>712</v>
      </c>
      <c r="E95" s="60" t="s">
        <v>395</v>
      </c>
      <c r="F95" s="16"/>
    </row>
    <row r="96" spans="1:6" s="5" customFormat="1" ht="23.25" customHeight="1">
      <c r="A96" s="17"/>
      <c r="B96" s="58"/>
      <c r="C96" s="58"/>
      <c r="D96" s="67" t="s">
        <v>88</v>
      </c>
      <c r="E96" s="60" t="s">
        <v>395</v>
      </c>
      <c r="F96" s="16"/>
    </row>
    <row r="97" spans="1:6" s="5" customFormat="1" ht="23.25" customHeight="1">
      <c r="A97" s="17"/>
      <c r="B97" s="58"/>
      <c r="C97" s="58"/>
      <c r="D97" s="67" t="s">
        <v>87</v>
      </c>
      <c r="E97" s="63">
        <f>E96/E95*100</f>
        <v>100</v>
      </c>
      <c r="F97" s="16"/>
    </row>
    <row r="98" spans="1:6" s="5" customFormat="1" ht="70.5" customHeight="1">
      <c r="A98" s="17"/>
      <c r="B98" s="64" t="s">
        <v>135</v>
      </c>
      <c r="C98" s="64"/>
      <c r="D98" s="65" t="s">
        <v>166</v>
      </c>
      <c r="E98" s="145">
        <f>SUM(E101+E104+E107+E110+E113+E116+E119+E122+E125+E128+E131+E134+E137+E140+E143+E146+E149)</f>
        <v>12434955.240000002</v>
      </c>
      <c r="F98" s="16"/>
    </row>
    <row r="99" spans="1:6" s="5" customFormat="1" ht="24" customHeight="1">
      <c r="A99" s="17"/>
      <c r="B99" s="34"/>
      <c r="C99" s="34"/>
      <c r="D99" s="146" t="s">
        <v>88</v>
      </c>
      <c r="E99" s="145">
        <f>SUM(E102+E105+E108+E111+E114+E117+E120+E123+E126+E129+E132+E135+E138+E141+E144+E147+E150)</f>
        <v>12531769.24</v>
      </c>
      <c r="F99" s="16"/>
    </row>
    <row r="100" spans="1:6" s="5" customFormat="1" ht="21.75" customHeight="1">
      <c r="A100" s="17"/>
      <c r="B100" s="34"/>
      <c r="C100" s="34"/>
      <c r="D100" s="146" t="s">
        <v>87</v>
      </c>
      <c r="E100" s="121">
        <f>E99/E98*100</f>
        <v>100.77856331712857</v>
      </c>
      <c r="F100" s="16"/>
    </row>
    <row r="101" spans="1:6" s="5" customFormat="1" ht="74.25" customHeight="1">
      <c r="A101" s="17"/>
      <c r="B101" s="58"/>
      <c r="C101" s="58"/>
      <c r="D101" s="59" t="s">
        <v>160</v>
      </c>
      <c r="E101" s="60" t="s">
        <v>130</v>
      </c>
      <c r="F101" s="16"/>
    </row>
    <row r="102" spans="1:6" s="5" customFormat="1" ht="23.25" customHeight="1">
      <c r="A102" s="17"/>
      <c r="B102" s="58"/>
      <c r="C102" s="58"/>
      <c r="D102" s="67" t="s">
        <v>88</v>
      </c>
      <c r="E102" s="60" t="s">
        <v>130</v>
      </c>
      <c r="F102" s="16"/>
    </row>
    <row r="103" spans="1:6" s="5" customFormat="1" ht="23.25" customHeight="1">
      <c r="A103" s="17"/>
      <c r="B103" s="58"/>
      <c r="C103" s="58"/>
      <c r="D103" s="67" t="s">
        <v>87</v>
      </c>
      <c r="E103" s="63">
        <v>0</v>
      </c>
      <c r="F103" s="16"/>
    </row>
    <row r="104" spans="1:6" s="5" customFormat="1" ht="35.25" customHeight="1">
      <c r="A104" s="17"/>
      <c r="B104" s="58"/>
      <c r="C104" s="58"/>
      <c r="D104" s="59" t="s">
        <v>330</v>
      </c>
      <c r="E104" s="60" t="s">
        <v>396</v>
      </c>
      <c r="F104" s="16"/>
    </row>
    <row r="105" spans="1:6" s="5" customFormat="1" ht="27" customHeight="1">
      <c r="A105" s="17"/>
      <c r="B105" s="58"/>
      <c r="C105" s="58"/>
      <c r="D105" s="67" t="s">
        <v>88</v>
      </c>
      <c r="E105" s="60" t="s">
        <v>666</v>
      </c>
      <c r="F105" s="16"/>
    </row>
    <row r="106" spans="1:6" s="5" customFormat="1" ht="27" customHeight="1">
      <c r="A106" s="17"/>
      <c r="B106" s="58"/>
      <c r="C106" s="58"/>
      <c r="D106" s="67" t="s">
        <v>87</v>
      </c>
      <c r="E106" s="63">
        <f>E105/E104*100</f>
        <v>101.71013939453744</v>
      </c>
      <c r="F106" s="16"/>
    </row>
    <row r="107" spans="1:6" s="5" customFormat="1" ht="38.25" customHeight="1">
      <c r="A107" s="17"/>
      <c r="B107" s="58"/>
      <c r="C107" s="58"/>
      <c r="D107" s="59" t="s">
        <v>331</v>
      </c>
      <c r="E107" s="60" t="s">
        <v>397</v>
      </c>
      <c r="F107" s="16"/>
    </row>
    <row r="108" spans="1:6" s="5" customFormat="1" ht="24.75" customHeight="1">
      <c r="A108" s="17"/>
      <c r="B108" s="58"/>
      <c r="C108" s="58"/>
      <c r="D108" s="67" t="s">
        <v>88</v>
      </c>
      <c r="E108" s="60" t="s">
        <v>398</v>
      </c>
      <c r="F108" s="16"/>
    </row>
    <row r="109" spans="1:6" s="5" customFormat="1" ht="24" customHeight="1">
      <c r="A109" s="17"/>
      <c r="B109" s="58"/>
      <c r="C109" s="58"/>
      <c r="D109" s="67" t="s">
        <v>87</v>
      </c>
      <c r="E109" s="63">
        <f>E108/E107*100</f>
        <v>97.6123710202505</v>
      </c>
      <c r="F109" s="16"/>
    </row>
    <row r="110" spans="1:6" s="5" customFormat="1" ht="27" customHeight="1">
      <c r="A110" s="17"/>
      <c r="B110" s="58"/>
      <c r="C110" s="58"/>
      <c r="D110" s="59" t="s">
        <v>332</v>
      </c>
      <c r="E110" s="60" t="s">
        <v>399</v>
      </c>
      <c r="F110" s="16"/>
    </row>
    <row r="111" spans="1:6" s="5" customFormat="1" ht="24.75" customHeight="1">
      <c r="A111" s="17"/>
      <c r="B111" s="58"/>
      <c r="C111" s="58"/>
      <c r="D111" s="67" t="s">
        <v>88</v>
      </c>
      <c r="E111" s="60" t="s">
        <v>400</v>
      </c>
      <c r="F111" s="16"/>
    </row>
    <row r="112" spans="1:6" s="5" customFormat="1" ht="21" customHeight="1">
      <c r="A112" s="17"/>
      <c r="B112" s="58"/>
      <c r="C112" s="58"/>
      <c r="D112" s="67" t="s">
        <v>87</v>
      </c>
      <c r="E112" s="63">
        <f>E111/E110*100</f>
        <v>99.76729782398257</v>
      </c>
      <c r="F112" s="16"/>
    </row>
    <row r="113" spans="1:6" s="5" customFormat="1" ht="24.75" customHeight="1">
      <c r="A113" s="17"/>
      <c r="B113" s="58"/>
      <c r="C113" s="58"/>
      <c r="D113" s="59" t="s">
        <v>333</v>
      </c>
      <c r="E113" s="60" t="s">
        <v>401</v>
      </c>
      <c r="F113" s="16"/>
    </row>
    <row r="114" spans="1:6" s="5" customFormat="1" ht="22.5" customHeight="1">
      <c r="A114" s="17"/>
      <c r="B114" s="58"/>
      <c r="C114" s="58"/>
      <c r="D114" s="67" t="s">
        <v>88</v>
      </c>
      <c r="E114" s="60" t="s">
        <v>402</v>
      </c>
      <c r="F114" s="16"/>
    </row>
    <row r="115" spans="1:6" s="5" customFormat="1" ht="21.75" customHeight="1">
      <c r="A115" s="17"/>
      <c r="B115" s="58"/>
      <c r="C115" s="58"/>
      <c r="D115" s="67" t="s">
        <v>87</v>
      </c>
      <c r="E115" s="63">
        <f>E114/E113*100</f>
        <v>99.42931636948657</v>
      </c>
      <c r="F115" s="16"/>
    </row>
    <row r="116" spans="1:6" s="5" customFormat="1" ht="24.75" customHeight="1">
      <c r="A116" s="17"/>
      <c r="B116" s="58"/>
      <c r="C116" s="58"/>
      <c r="D116" s="59" t="s">
        <v>334</v>
      </c>
      <c r="E116" s="60" t="s">
        <v>403</v>
      </c>
      <c r="F116" s="16"/>
    </row>
    <row r="117" spans="1:6" s="5" customFormat="1" ht="21" customHeight="1">
      <c r="A117" s="17"/>
      <c r="B117" s="58"/>
      <c r="C117" s="58"/>
      <c r="D117" s="67" t="s">
        <v>88</v>
      </c>
      <c r="E117" s="60" t="s">
        <v>404</v>
      </c>
      <c r="F117" s="16"/>
    </row>
    <row r="118" spans="1:6" s="5" customFormat="1" ht="21" customHeight="1">
      <c r="A118" s="17"/>
      <c r="B118" s="58"/>
      <c r="C118" s="58"/>
      <c r="D118" s="67" t="s">
        <v>87</v>
      </c>
      <c r="E118" s="63">
        <f>E117/E116*100</f>
        <v>99.0867277052844</v>
      </c>
      <c r="F118" s="16"/>
    </row>
    <row r="119" spans="1:6" s="5" customFormat="1" ht="33.75" customHeight="1">
      <c r="A119" s="17"/>
      <c r="B119" s="58"/>
      <c r="C119" s="58"/>
      <c r="D119" s="59" t="s">
        <v>335</v>
      </c>
      <c r="E119" s="60" t="s">
        <v>405</v>
      </c>
      <c r="F119" s="16"/>
    </row>
    <row r="120" spans="1:6" s="5" customFormat="1" ht="23.25" customHeight="1">
      <c r="A120" s="17"/>
      <c r="B120" s="58"/>
      <c r="C120" s="58"/>
      <c r="D120" s="67" t="s">
        <v>88</v>
      </c>
      <c r="E120" s="60" t="s">
        <v>406</v>
      </c>
      <c r="F120" s="16"/>
    </row>
    <row r="121" spans="1:6" s="5" customFormat="1" ht="24" customHeight="1">
      <c r="A121" s="17"/>
      <c r="B121" s="58"/>
      <c r="C121" s="58"/>
      <c r="D121" s="67" t="s">
        <v>87</v>
      </c>
      <c r="E121" s="63">
        <f>E120/E119*100</f>
        <v>100.12141270889245</v>
      </c>
      <c r="F121" s="16"/>
    </row>
    <row r="122" spans="1:6" s="5" customFormat="1" ht="57" customHeight="1">
      <c r="A122" s="17"/>
      <c r="B122" s="58"/>
      <c r="C122" s="58"/>
      <c r="D122" s="59" t="s">
        <v>336</v>
      </c>
      <c r="E122" s="60" t="s">
        <v>408</v>
      </c>
      <c r="F122" s="16"/>
    </row>
    <row r="123" spans="1:6" s="5" customFormat="1" ht="24" customHeight="1">
      <c r="A123" s="17"/>
      <c r="B123" s="50"/>
      <c r="C123" s="50"/>
      <c r="D123" s="67" t="s">
        <v>88</v>
      </c>
      <c r="E123" s="60" t="s">
        <v>422</v>
      </c>
      <c r="F123" s="16"/>
    </row>
    <row r="124" spans="1:6" s="5" customFormat="1" ht="27" customHeight="1">
      <c r="A124" s="17"/>
      <c r="B124" s="50"/>
      <c r="C124" s="50"/>
      <c r="D124" s="67" t="s">
        <v>87</v>
      </c>
      <c r="E124" s="63">
        <f>E123/E122*100</f>
        <v>97.55585714285714</v>
      </c>
      <c r="F124" s="16"/>
    </row>
    <row r="125" spans="1:6" s="5" customFormat="1" ht="36" customHeight="1">
      <c r="A125" s="17"/>
      <c r="B125" s="58"/>
      <c r="C125" s="58"/>
      <c r="D125" s="59" t="s">
        <v>337</v>
      </c>
      <c r="E125" s="60" t="s">
        <v>409</v>
      </c>
      <c r="F125" s="16"/>
    </row>
    <row r="126" spans="1:6" s="5" customFormat="1" ht="24" customHeight="1">
      <c r="A126" s="17"/>
      <c r="B126" s="58"/>
      <c r="C126" s="58"/>
      <c r="D126" s="67" t="s">
        <v>88</v>
      </c>
      <c r="E126" s="60" t="s">
        <v>420</v>
      </c>
      <c r="F126" s="16"/>
    </row>
    <row r="127" spans="1:6" s="5" customFormat="1" ht="26.25" customHeight="1">
      <c r="A127" s="17"/>
      <c r="B127" s="58"/>
      <c r="C127" s="58"/>
      <c r="D127" s="67" t="s">
        <v>87</v>
      </c>
      <c r="E127" s="63">
        <f>E126/E125*100</f>
        <v>101.86345697309666</v>
      </c>
      <c r="F127" s="16"/>
    </row>
    <row r="128" spans="1:6" s="5" customFormat="1" ht="27" customHeight="1">
      <c r="A128" s="17"/>
      <c r="B128" s="58"/>
      <c r="C128" s="58"/>
      <c r="D128" s="59" t="s">
        <v>167</v>
      </c>
      <c r="E128" s="60" t="s">
        <v>410</v>
      </c>
      <c r="F128" s="16"/>
    </row>
    <row r="129" spans="1:6" s="5" customFormat="1" ht="26.25" customHeight="1">
      <c r="A129" s="17"/>
      <c r="B129" s="58"/>
      <c r="C129" s="58"/>
      <c r="D129" s="67" t="s">
        <v>88</v>
      </c>
      <c r="E129" s="60" t="s">
        <v>421</v>
      </c>
      <c r="F129" s="16"/>
    </row>
    <row r="130" spans="1:6" s="5" customFormat="1" ht="26.25" customHeight="1">
      <c r="A130" s="17"/>
      <c r="B130" s="58"/>
      <c r="C130" s="58"/>
      <c r="D130" s="67" t="s">
        <v>87</v>
      </c>
      <c r="E130" s="63">
        <f>E129/E128*100</f>
        <v>99.05581395348837</v>
      </c>
      <c r="F130" s="16"/>
    </row>
    <row r="131" spans="1:6" s="5" customFormat="1" ht="27.75" customHeight="1">
      <c r="A131" s="17"/>
      <c r="B131" s="58"/>
      <c r="C131" s="58"/>
      <c r="D131" s="59" t="s">
        <v>168</v>
      </c>
      <c r="E131" s="60" t="s">
        <v>407</v>
      </c>
      <c r="F131" s="16"/>
    </row>
    <row r="132" spans="1:6" s="5" customFormat="1" ht="26.25" customHeight="1">
      <c r="A132" s="17"/>
      <c r="B132" s="58"/>
      <c r="C132" s="58"/>
      <c r="D132" s="67" t="s">
        <v>88</v>
      </c>
      <c r="E132" s="60" t="s">
        <v>419</v>
      </c>
      <c r="F132" s="16"/>
    </row>
    <row r="133" spans="1:6" s="5" customFormat="1" ht="22.5" customHeight="1">
      <c r="A133" s="17"/>
      <c r="B133" s="58"/>
      <c r="C133" s="58"/>
      <c r="D133" s="67" t="s">
        <v>87</v>
      </c>
      <c r="E133" s="63">
        <f>E132/E131*100</f>
        <v>98.65531914893617</v>
      </c>
      <c r="F133" s="16"/>
    </row>
    <row r="134" spans="1:6" s="5" customFormat="1" ht="28.5" customHeight="1">
      <c r="A134" s="17"/>
      <c r="B134" s="58"/>
      <c r="C134" s="58"/>
      <c r="D134" s="59" t="s">
        <v>169</v>
      </c>
      <c r="E134" s="60" t="s">
        <v>411</v>
      </c>
      <c r="F134" s="16"/>
    </row>
    <row r="135" spans="1:6" s="5" customFormat="1" ht="27.75" customHeight="1">
      <c r="A135" s="17"/>
      <c r="B135" s="58"/>
      <c r="C135" s="58"/>
      <c r="D135" s="67" t="s">
        <v>88</v>
      </c>
      <c r="E135" s="60" t="s">
        <v>418</v>
      </c>
      <c r="F135" s="16"/>
    </row>
    <row r="136" spans="1:6" s="5" customFormat="1" ht="26.25" customHeight="1">
      <c r="A136" s="17"/>
      <c r="B136" s="58"/>
      <c r="C136" s="58"/>
      <c r="D136" s="67" t="s">
        <v>87</v>
      </c>
      <c r="E136" s="63">
        <f>E135/E134*100</f>
        <v>99.99511762094984</v>
      </c>
      <c r="F136" s="16"/>
    </row>
    <row r="137" spans="1:6" s="5" customFormat="1" ht="38.25" customHeight="1">
      <c r="A137" s="17"/>
      <c r="B137" s="58"/>
      <c r="C137" s="58"/>
      <c r="D137" s="59" t="s">
        <v>170</v>
      </c>
      <c r="E137" s="60" t="s">
        <v>312</v>
      </c>
      <c r="F137" s="16"/>
    </row>
    <row r="138" spans="1:6" s="5" customFormat="1" ht="23.25" customHeight="1">
      <c r="A138" s="17"/>
      <c r="B138" s="58"/>
      <c r="C138" s="58"/>
      <c r="D138" s="67" t="s">
        <v>88</v>
      </c>
      <c r="E138" s="60" t="s">
        <v>417</v>
      </c>
      <c r="F138" s="16"/>
    </row>
    <row r="139" spans="1:6" s="5" customFormat="1" ht="23.25" customHeight="1">
      <c r="A139" s="17"/>
      <c r="B139" s="58"/>
      <c r="C139" s="58"/>
      <c r="D139" s="67" t="s">
        <v>87</v>
      </c>
      <c r="E139" s="63">
        <f>E138/E137*100</f>
        <v>98.77403759398497</v>
      </c>
      <c r="F139" s="16"/>
    </row>
    <row r="140" spans="1:6" s="5" customFormat="1" ht="57.75" customHeight="1">
      <c r="A140" s="17"/>
      <c r="B140" s="58"/>
      <c r="C140" s="58"/>
      <c r="D140" s="59" t="s">
        <v>171</v>
      </c>
      <c r="E140" s="60" t="s">
        <v>412</v>
      </c>
      <c r="F140" s="16"/>
    </row>
    <row r="141" spans="1:6" s="5" customFormat="1" ht="24.75" customHeight="1">
      <c r="A141" s="17"/>
      <c r="B141" s="50"/>
      <c r="C141" s="50"/>
      <c r="D141" s="67" t="s">
        <v>88</v>
      </c>
      <c r="E141" s="60" t="s">
        <v>416</v>
      </c>
      <c r="F141" s="16"/>
    </row>
    <row r="142" spans="1:6" s="5" customFormat="1" ht="24.75" customHeight="1">
      <c r="A142" s="17"/>
      <c r="B142" s="50"/>
      <c r="C142" s="50"/>
      <c r="D142" s="67" t="s">
        <v>87</v>
      </c>
      <c r="E142" s="63">
        <f>E141/E140*100</f>
        <v>96.42417166971312</v>
      </c>
      <c r="F142" s="16"/>
    </row>
    <row r="143" spans="1:6" s="5" customFormat="1" ht="36.75" customHeight="1">
      <c r="A143" s="162"/>
      <c r="B143" s="58"/>
      <c r="C143" s="58"/>
      <c r="D143" s="59" t="s">
        <v>339</v>
      </c>
      <c r="E143" s="60" t="s">
        <v>414</v>
      </c>
      <c r="F143" s="16"/>
    </row>
    <row r="144" spans="1:6" s="5" customFormat="1" ht="24.75" customHeight="1">
      <c r="A144" s="17"/>
      <c r="B144" s="58"/>
      <c r="C144" s="58"/>
      <c r="D144" s="67" t="s">
        <v>88</v>
      </c>
      <c r="E144" s="60" t="s">
        <v>415</v>
      </c>
      <c r="F144" s="16"/>
    </row>
    <row r="145" spans="1:6" s="5" customFormat="1" ht="21" customHeight="1">
      <c r="A145" s="17"/>
      <c r="B145" s="58"/>
      <c r="C145" s="58"/>
      <c r="D145" s="67" t="s">
        <v>87</v>
      </c>
      <c r="E145" s="63">
        <f>E144/E143*100</f>
        <v>100.00928571428571</v>
      </c>
      <c r="F145" s="16"/>
    </row>
    <row r="146" spans="1:6" s="5" customFormat="1" ht="40.5" customHeight="1">
      <c r="A146" s="17"/>
      <c r="B146" s="58"/>
      <c r="C146" s="58"/>
      <c r="D146" s="59" t="s">
        <v>340</v>
      </c>
      <c r="E146" s="60" t="s">
        <v>413</v>
      </c>
      <c r="F146" s="16"/>
    </row>
    <row r="147" spans="1:6" s="5" customFormat="1" ht="22.5" customHeight="1">
      <c r="A147" s="17"/>
      <c r="B147" s="50"/>
      <c r="C147" s="50"/>
      <c r="D147" s="67" t="s">
        <v>88</v>
      </c>
      <c r="E147" s="60" t="s">
        <v>667</v>
      </c>
      <c r="F147" s="16"/>
    </row>
    <row r="148" spans="1:6" s="5" customFormat="1" ht="21" customHeight="1">
      <c r="A148" s="17"/>
      <c r="B148" s="50"/>
      <c r="C148" s="50"/>
      <c r="D148" s="67" t="s">
        <v>87</v>
      </c>
      <c r="E148" s="63">
        <f>E147/E146*100</f>
        <v>99.98189934268616</v>
      </c>
      <c r="F148" s="16"/>
    </row>
    <row r="149" spans="1:6" s="5" customFormat="1" ht="24.75" customHeight="1">
      <c r="A149" s="17"/>
      <c r="B149" s="58"/>
      <c r="C149" s="58"/>
      <c r="D149" s="59" t="s">
        <v>213</v>
      </c>
      <c r="E149" s="60" t="s">
        <v>341</v>
      </c>
      <c r="F149" s="16"/>
    </row>
    <row r="150" spans="1:6" s="5" customFormat="1" ht="21" customHeight="1">
      <c r="A150" s="17"/>
      <c r="B150" s="58"/>
      <c r="C150" s="58"/>
      <c r="D150" s="67" t="s">
        <v>88</v>
      </c>
      <c r="E150" s="60" t="s">
        <v>341</v>
      </c>
      <c r="F150" s="16"/>
    </row>
    <row r="151" spans="1:6" s="5" customFormat="1" ht="22.5" customHeight="1">
      <c r="A151" s="17"/>
      <c r="B151" s="58"/>
      <c r="C151" s="58"/>
      <c r="D151" s="67" t="s">
        <v>87</v>
      </c>
      <c r="E151" s="63">
        <f>E150/E149*100</f>
        <v>100</v>
      </c>
      <c r="F151" s="16"/>
    </row>
    <row r="152" spans="1:6" s="5" customFormat="1" ht="24" customHeight="1">
      <c r="A152" s="17"/>
      <c r="B152" s="64" t="s">
        <v>136</v>
      </c>
      <c r="C152" s="64"/>
      <c r="D152" s="65" t="s">
        <v>94</v>
      </c>
      <c r="E152" s="145">
        <f>SUM(E155+E158+E161+E164+E167)</f>
        <v>12451090.03</v>
      </c>
      <c r="F152" s="16"/>
    </row>
    <row r="153" spans="1:6" s="5" customFormat="1" ht="21.75" customHeight="1">
      <c r="A153" s="17"/>
      <c r="B153" s="64"/>
      <c r="C153" s="64"/>
      <c r="D153" s="146" t="s">
        <v>88</v>
      </c>
      <c r="E153" s="145">
        <f>SUM(E156+E159+E162+E165+E168)</f>
        <v>12443553.34</v>
      </c>
      <c r="F153" s="16"/>
    </row>
    <row r="154" spans="1:6" s="5" customFormat="1" ht="21" customHeight="1">
      <c r="A154" s="17"/>
      <c r="B154" s="64"/>
      <c r="C154" s="64"/>
      <c r="D154" s="146" t="s">
        <v>87</v>
      </c>
      <c r="E154" s="121">
        <f>E153/E152*100</f>
        <v>99.9394696369407</v>
      </c>
      <c r="F154" s="16"/>
    </row>
    <row r="155" spans="1:6" s="5" customFormat="1" ht="69.75" customHeight="1">
      <c r="A155" s="17"/>
      <c r="B155" s="58"/>
      <c r="C155" s="58"/>
      <c r="D155" s="59" t="s">
        <v>160</v>
      </c>
      <c r="E155" s="60" t="s">
        <v>130</v>
      </c>
      <c r="F155" s="16"/>
    </row>
    <row r="156" spans="1:6" s="5" customFormat="1" ht="21" customHeight="1">
      <c r="A156" s="17"/>
      <c r="B156" s="58"/>
      <c r="C156" s="58"/>
      <c r="D156" s="67" t="s">
        <v>88</v>
      </c>
      <c r="E156" s="60" t="s">
        <v>130</v>
      </c>
      <c r="F156" s="16"/>
    </row>
    <row r="157" spans="1:6" s="5" customFormat="1" ht="21" customHeight="1">
      <c r="A157" s="17"/>
      <c r="B157" s="58"/>
      <c r="C157" s="58"/>
      <c r="D157" s="67" t="s">
        <v>87</v>
      </c>
      <c r="E157" s="63">
        <v>0</v>
      </c>
      <c r="F157" s="16"/>
    </row>
    <row r="158" spans="1:6" s="5" customFormat="1" ht="55.5" customHeight="1">
      <c r="A158" s="17"/>
      <c r="B158" s="50"/>
      <c r="C158" s="50"/>
      <c r="D158" s="59" t="s">
        <v>173</v>
      </c>
      <c r="E158" s="60" t="s">
        <v>630</v>
      </c>
      <c r="F158" s="16"/>
    </row>
    <row r="159" spans="1:6" s="5" customFormat="1" ht="21" customHeight="1">
      <c r="A159" s="17"/>
      <c r="B159" s="50"/>
      <c r="C159" s="50"/>
      <c r="D159" s="67" t="s">
        <v>88</v>
      </c>
      <c r="E159" s="60" t="s">
        <v>630</v>
      </c>
      <c r="F159" s="16"/>
    </row>
    <row r="160" spans="1:6" s="5" customFormat="1" ht="21" customHeight="1">
      <c r="A160" s="17"/>
      <c r="B160" s="58"/>
      <c r="C160" s="58"/>
      <c r="D160" s="67" t="s">
        <v>87</v>
      </c>
      <c r="E160" s="63">
        <f>E159/E158*100</f>
        <v>100</v>
      </c>
      <c r="F160" s="16"/>
    </row>
    <row r="161" spans="1:6" s="5" customFormat="1" ht="23.25" customHeight="1">
      <c r="A161" s="17"/>
      <c r="B161" s="58"/>
      <c r="C161" s="58"/>
      <c r="D161" s="59" t="s">
        <v>213</v>
      </c>
      <c r="E161" s="60" t="s">
        <v>668</v>
      </c>
      <c r="F161" s="16"/>
    </row>
    <row r="162" spans="1:6" s="5" customFormat="1" ht="24" customHeight="1">
      <c r="A162" s="17"/>
      <c r="B162" s="58"/>
      <c r="C162" s="58"/>
      <c r="D162" s="67" t="s">
        <v>88</v>
      </c>
      <c r="E162" s="60" t="s">
        <v>669</v>
      </c>
      <c r="F162" s="16"/>
    </row>
    <row r="163" spans="1:6" s="5" customFormat="1" ht="21.75" customHeight="1">
      <c r="A163" s="17"/>
      <c r="B163" s="58"/>
      <c r="C163" s="58"/>
      <c r="D163" s="67" t="s">
        <v>87</v>
      </c>
      <c r="E163" s="63">
        <f>E162/E161*100</f>
        <v>69.80712944809314</v>
      </c>
      <c r="F163" s="16"/>
    </row>
    <row r="164" spans="1:6" s="5" customFormat="1" ht="21.75" customHeight="1">
      <c r="A164" s="17"/>
      <c r="B164" s="50"/>
      <c r="C164" s="50"/>
      <c r="D164" s="59" t="s">
        <v>631</v>
      </c>
      <c r="E164" s="60" t="s">
        <v>629</v>
      </c>
      <c r="F164" s="16"/>
    </row>
    <row r="165" spans="1:6" s="5" customFormat="1" ht="21.75" customHeight="1">
      <c r="A165" s="17"/>
      <c r="B165" s="50"/>
      <c r="C165" s="50"/>
      <c r="D165" s="67" t="s">
        <v>88</v>
      </c>
      <c r="E165" s="60" t="s">
        <v>629</v>
      </c>
      <c r="F165" s="16"/>
    </row>
    <row r="166" spans="1:6" s="5" customFormat="1" ht="21.75" customHeight="1">
      <c r="A166" s="17"/>
      <c r="B166" s="50"/>
      <c r="C166" s="50"/>
      <c r="D166" s="67" t="s">
        <v>87</v>
      </c>
      <c r="E166" s="63">
        <f>E165/E164*100</f>
        <v>100</v>
      </c>
      <c r="F166" s="16"/>
    </row>
    <row r="167" spans="1:6" s="5" customFormat="1" ht="30" customHeight="1">
      <c r="A167" s="17"/>
      <c r="B167" s="58"/>
      <c r="C167" s="58"/>
      <c r="D167" s="59" t="s">
        <v>172</v>
      </c>
      <c r="E167" s="60" t="s">
        <v>628</v>
      </c>
      <c r="F167" s="16"/>
    </row>
    <row r="168" spans="1:6" s="5" customFormat="1" ht="21.75" customHeight="1">
      <c r="A168" s="17"/>
      <c r="B168" s="50"/>
      <c r="C168" s="50"/>
      <c r="D168" s="67" t="s">
        <v>88</v>
      </c>
      <c r="E168" s="60" t="s">
        <v>628</v>
      </c>
      <c r="F168" s="16"/>
    </row>
    <row r="169" spans="1:6" s="5" customFormat="1" ht="21.75" customHeight="1">
      <c r="A169" s="17"/>
      <c r="B169" s="50"/>
      <c r="C169" s="50"/>
      <c r="D169" s="67" t="s">
        <v>87</v>
      </c>
      <c r="E169" s="63">
        <f>E168/E167*100</f>
        <v>100</v>
      </c>
      <c r="F169" s="16"/>
    </row>
    <row r="170" spans="1:6" s="5" customFormat="1" ht="27" customHeight="1">
      <c r="A170" s="17"/>
      <c r="B170" s="64" t="s">
        <v>124</v>
      </c>
      <c r="C170" s="64"/>
      <c r="D170" s="65" t="s">
        <v>95</v>
      </c>
      <c r="E170" s="145">
        <f>SUM(E176+E179+E182+E185+E188+E191+E194+E197+E200+E203+E206+E209+E212)</f>
        <v>878524.72</v>
      </c>
      <c r="F170" s="16"/>
    </row>
    <row r="171" spans="1:6" s="5" customFormat="1" ht="24" customHeight="1">
      <c r="A171" s="17"/>
      <c r="B171" s="34"/>
      <c r="C171" s="34"/>
      <c r="D171" s="146" t="s">
        <v>88</v>
      </c>
      <c r="E171" s="145">
        <f>SUM(E177+E180+E183+E186+E189+E192+E195+E198+E201+E204+E207+E210+E213)</f>
        <v>780595.26</v>
      </c>
      <c r="F171" s="16"/>
    </row>
    <row r="172" spans="1:6" s="5" customFormat="1" ht="24" customHeight="1">
      <c r="A172" s="17"/>
      <c r="B172" s="34"/>
      <c r="C172" s="34"/>
      <c r="D172" s="146" t="s">
        <v>87</v>
      </c>
      <c r="E172" s="121">
        <f>E171/E170*100</f>
        <v>88.85296477485574</v>
      </c>
      <c r="F172" s="16"/>
    </row>
    <row r="173" spans="1:6" s="5" customFormat="1" ht="63" customHeight="1">
      <c r="A173" s="17"/>
      <c r="B173" s="50"/>
      <c r="C173" s="50"/>
      <c r="D173" s="59" t="s">
        <v>160</v>
      </c>
      <c r="E173" s="120">
        <v>135000</v>
      </c>
      <c r="F173" s="16"/>
    </row>
    <row r="174" spans="1:6" s="5" customFormat="1" ht="23.25" customHeight="1">
      <c r="A174" s="17"/>
      <c r="B174" s="50"/>
      <c r="C174" s="50"/>
      <c r="D174" s="67" t="s">
        <v>88</v>
      </c>
      <c r="E174" s="120">
        <v>134964</v>
      </c>
      <c r="F174" s="16"/>
    </row>
    <row r="175" spans="1:6" s="5" customFormat="1" ht="21" customHeight="1">
      <c r="A175" s="17"/>
      <c r="B175" s="50"/>
      <c r="C175" s="50"/>
      <c r="D175" s="67" t="s">
        <v>87</v>
      </c>
      <c r="E175" s="63">
        <f>E174/E173*100</f>
        <v>99.97333333333333</v>
      </c>
      <c r="F175" s="16"/>
    </row>
    <row r="176" spans="1:6" s="5" customFormat="1" ht="36.75" customHeight="1">
      <c r="A176" s="17"/>
      <c r="B176" s="50"/>
      <c r="C176" s="50"/>
      <c r="D176" s="59" t="s">
        <v>670</v>
      </c>
      <c r="E176" s="60" t="s">
        <v>671</v>
      </c>
      <c r="F176" s="16"/>
    </row>
    <row r="177" spans="1:6" s="5" customFormat="1" ht="21" customHeight="1">
      <c r="A177" s="17"/>
      <c r="B177" s="50"/>
      <c r="C177" s="50"/>
      <c r="D177" s="67" t="s">
        <v>88</v>
      </c>
      <c r="E177" s="60" t="s">
        <v>671</v>
      </c>
      <c r="F177" s="16"/>
    </row>
    <row r="178" spans="1:6" s="5" customFormat="1" ht="21" customHeight="1">
      <c r="A178" s="17"/>
      <c r="B178" s="50"/>
      <c r="C178" s="50"/>
      <c r="D178" s="67" t="s">
        <v>87</v>
      </c>
      <c r="E178" s="63">
        <f>E177/E176*100</f>
        <v>100</v>
      </c>
      <c r="F178" s="16"/>
    </row>
    <row r="179" spans="1:6" s="5" customFormat="1" ht="36.75" customHeight="1">
      <c r="A179" s="17"/>
      <c r="B179" s="58"/>
      <c r="C179" s="58"/>
      <c r="D179" s="59" t="s">
        <v>188</v>
      </c>
      <c r="E179" s="60" t="s">
        <v>672</v>
      </c>
      <c r="F179" s="16"/>
    </row>
    <row r="180" spans="1:6" s="5" customFormat="1" ht="22.5" customHeight="1">
      <c r="A180" s="17"/>
      <c r="B180" s="50"/>
      <c r="C180" s="50"/>
      <c r="D180" s="67" t="s">
        <v>88</v>
      </c>
      <c r="E180" s="60" t="s">
        <v>673</v>
      </c>
      <c r="F180" s="16"/>
    </row>
    <row r="181" spans="1:6" s="5" customFormat="1" ht="25.5" customHeight="1">
      <c r="A181" s="17"/>
      <c r="B181" s="50"/>
      <c r="C181" s="50"/>
      <c r="D181" s="67" t="s">
        <v>87</v>
      </c>
      <c r="E181" s="63">
        <f>E180/E179*100</f>
        <v>74.28342245989305</v>
      </c>
      <c r="F181" s="16"/>
    </row>
    <row r="182" spans="1:6" s="5" customFormat="1" ht="54" customHeight="1">
      <c r="A182" s="17"/>
      <c r="B182" s="50"/>
      <c r="C182" s="50"/>
      <c r="D182" s="59" t="s">
        <v>196</v>
      </c>
      <c r="E182" s="60" t="s">
        <v>674</v>
      </c>
      <c r="F182" s="24"/>
    </row>
    <row r="183" spans="1:6" s="5" customFormat="1" ht="25.5" customHeight="1">
      <c r="A183" s="17"/>
      <c r="B183" s="50"/>
      <c r="C183" s="50"/>
      <c r="D183" s="67" t="s">
        <v>88</v>
      </c>
      <c r="E183" s="60" t="s">
        <v>675</v>
      </c>
      <c r="F183" s="24"/>
    </row>
    <row r="184" spans="1:6" s="5" customFormat="1" ht="25.5" customHeight="1">
      <c r="A184" s="17"/>
      <c r="B184" s="58"/>
      <c r="C184" s="58"/>
      <c r="D184" s="67" t="s">
        <v>87</v>
      </c>
      <c r="E184" s="63">
        <f>E183/E182*100</f>
        <v>80.92019867549669</v>
      </c>
      <c r="F184" s="24"/>
    </row>
    <row r="185" spans="1:6" s="5" customFormat="1" ht="21.75" customHeight="1">
      <c r="A185" s="17"/>
      <c r="B185" s="58"/>
      <c r="C185" s="58"/>
      <c r="D185" s="59" t="s">
        <v>192</v>
      </c>
      <c r="E185" s="60" t="s">
        <v>676</v>
      </c>
      <c r="F185" s="24"/>
    </row>
    <row r="186" spans="1:6" s="5" customFormat="1" ht="20.25" customHeight="1">
      <c r="A186" s="17"/>
      <c r="B186" s="50"/>
      <c r="C186" s="50"/>
      <c r="D186" s="67" t="s">
        <v>88</v>
      </c>
      <c r="E186" s="60" t="s">
        <v>704</v>
      </c>
      <c r="F186" s="24"/>
    </row>
    <row r="187" spans="1:6" s="5" customFormat="1" ht="15.75" customHeight="1">
      <c r="A187" s="17"/>
      <c r="B187" s="50"/>
      <c r="C187" s="50"/>
      <c r="D187" s="67" t="s">
        <v>87</v>
      </c>
      <c r="E187" s="63">
        <f>E186/E185*100</f>
        <v>72</v>
      </c>
      <c r="F187" s="24"/>
    </row>
    <row r="188" spans="1:6" s="5" customFormat="1" ht="97.5" customHeight="1">
      <c r="A188" s="17"/>
      <c r="B188" s="58"/>
      <c r="C188" s="58"/>
      <c r="D188" s="59" t="s">
        <v>322</v>
      </c>
      <c r="E188" s="60" t="s">
        <v>677</v>
      </c>
      <c r="F188" s="24"/>
    </row>
    <row r="189" spans="1:6" s="5" customFormat="1" ht="21" customHeight="1">
      <c r="A189" s="17"/>
      <c r="B189" s="50"/>
      <c r="C189" s="50"/>
      <c r="D189" s="67" t="s">
        <v>88</v>
      </c>
      <c r="E189" s="60" t="s">
        <v>705</v>
      </c>
      <c r="F189" s="24"/>
    </row>
    <row r="190" spans="1:6" s="5" customFormat="1" ht="19.5" customHeight="1">
      <c r="A190" s="17"/>
      <c r="B190" s="50"/>
      <c r="C190" s="50"/>
      <c r="D190" s="67" t="s">
        <v>87</v>
      </c>
      <c r="E190" s="63">
        <f>E189/E188*100</f>
        <v>96.02465801938996</v>
      </c>
      <c r="F190" s="24"/>
    </row>
    <row r="191" spans="1:6" s="5" customFormat="1" ht="29.25" customHeight="1">
      <c r="A191" s="17"/>
      <c r="B191" s="58"/>
      <c r="C191" s="58"/>
      <c r="D191" s="59" t="s">
        <v>162</v>
      </c>
      <c r="E191" s="60" t="s">
        <v>678</v>
      </c>
      <c r="F191" s="23"/>
    </row>
    <row r="192" spans="1:6" s="5" customFormat="1" ht="21.75" customHeight="1">
      <c r="A192" s="17"/>
      <c r="B192" s="50"/>
      <c r="C192" s="50"/>
      <c r="D192" s="67" t="s">
        <v>88</v>
      </c>
      <c r="E192" s="60" t="s">
        <v>706</v>
      </c>
      <c r="F192" s="16"/>
    </row>
    <row r="193" spans="1:6" s="5" customFormat="1" ht="21" customHeight="1">
      <c r="A193" s="17"/>
      <c r="B193" s="50"/>
      <c r="C193" s="50"/>
      <c r="D193" s="67" t="s">
        <v>87</v>
      </c>
      <c r="E193" s="63">
        <f>E192/E191*100</f>
        <v>74.72034414521438</v>
      </c>
      <c r="F193" s="16"/>
    </row>
    <row r="194" spans="1:6" s="5" customFormat="1" ht="21" customHeight="1">
      <c r="A194" s="17"/>
      <c r="B194" s="58"/>
      <c r="C194" s="58"/>
      <c r="D194" s="59" t="s">
        <v>213</v>
      </c>
      <c r="E194" s="60" t="s">
        <v>679</v>
      </c>
      <c r="F194" s="16"/>
    </row>
    <row r="195" spans="1:6" s="5" customFormat="1" ht="17.25" customHeight="1">
      <c r="A195" s="17"/>
      <c r="B195" s="50"/>
      <c r="C195" s="50"/>
      <c r="D195" s="67" t="s">
        <v>88</v>
      </c>
      <c r="E195" s="60" t="s">
        <v>707</v>
      </c>
      <c r="F195" s="16"/>
    </row>
    <row r="196" spans="1:6" s="5" customFormat="1" ht="17.25" customHeight="1">
      <c r="A196" s="17"/>
      <c r="B196" s="50"/>
      <c r="C196" s="50"/>
      <c r="D196" s="67" t="s">
        <v>87</v>
      </c>
      <c r="E196" s="63">
        <f>E195/E194*100</f>
        <v>229.1304347826087</v>
      </c>
      <c r="F196" s="16"/>
    </row>
    <row r="197" spans="1:6" s="5" customFormat="1" ht="40.5" customHeight="1">
      <c r="A197" s="17"/>
      <c r="B197" s="58"/>
      <c r="C197" s="58"/>
      <c r="D197" s="59" t="s">
        <v>211</v>
      </c>
      <c r="E197" s="60" t="s">
        <v>342</v>
      </c>
      <c r="F197" s="16"/>
    </row>
    <row r="198" spans="1:6" s="5" customFormat="1" ht="23.25" customHeight="1">
      <c r="A198" s="17"/>
      <c r="B198" s="58"/>
      <c r="C198" s="58"/>
      <c r="D198" s="67" t="s">
        <v>88</v>
      </c>
      <c r="E198" s="60" t="s">
        <v>342</v>
      </c>
      <c r="F198" s="16"/>
    </row>
    <row r="199" spans="1:6" s="5" customFormat="1" ht="22.5" customHeight="1">
      <c r="A199" s="17"/>
      <c r="B199" s="58"/>
      <c r="C199" s="58"/>
      <c r="D199" s="67" t="s">
        <v>87</v>
      </c>
      <c r="E199" s="63">
        <f>E198/E197*100</f>
        <v>100</v>
      </c>
      <c r="F199" s="16"/>
    </row>
    <row r="200" spans="1:6" s="5" customFormat="1" ht="39" customHeight="1">
      <c r="A200" s="17"/>
      <c r="B200" s="58"/>
      <c r="C200" s="58"/>
      <c r="D200" s="59" t="s">
        <v>681</v>
      </c>
      <c r="E200" s="60" t="s">
        <v>680</v>
      </c>
      <c r="F200" s="16"/>
    </row>
    <row r="201" spans="1:6" s="5" customFormat="1" ht="22.5" customHeight="1">
      <c r="A201" s="17"/>
      <c r="B201" s="58"/>
      <c r="C201" s="58"/>
      <c r="D201" s="67" t="s">
        <v>88</v>
      </c>
      <c r="E201" s="60" t="s">
        <v>680</v>
      </c>
      <c r="F201" s="16"/>
    </row>
    <row r="202" spans="1:6" s="5" customFormat="1" ht="22.5" customHeight="1">
      <c r="A202" s="17"/>
      <c r="B202" s="58"/>
      <c r="C202" s="58"/>
      <c r="D202" s="67" t="s">
        <v>87</v>
      </c>
      <c r="E202" s="63">
        <f>E201/E200*100</f>
        <v>100</v>
      </c>
      <c r="F202" s="16"/>
    </row>
    <row r="203" spans="1:6" s="5" customFormat="1" ht="27.75" customHeight="1">
      <c r="A203" s="17"/>
      <c r="B203" s="58"/>
      <c r="C203" s="58"/>
      <c r="D203" s="59" t="s">
        <v>163</v>
      </c>
      <c r="E203" s="60" t="s">
        <v>354</v>
      </c>
      <c r="F203" s="16"/>
    </row>
    <row r="204" spans="1:6" s="5" customFormat="1" ht="21" customHeight="1">
      <c r="A204" s="17"/>
      <c r="B204" s="50"/>
      <c r="C204" s="50"/>
      <c r="D204" s="67" t="s">
        <v>88</v>
      </c>
      <c r="E204" s="60" t="s">
        <v>708</v>
      </c>
      <c r="F204" s="16"/>
    </row>
    <row r="205" spans="1:6" s="5" customFormat="1" ht="20.25" customHeight="1">
      <c r="A205" s="17"/>
      <c r="B205" s="50"/>
      <c r="C205" s="50"/>
      <c r="D205" s="67" t="s">
        <v>87</v>
      </c>
      <c r="E205" s="63">
        <f>E204/E203*100</f>
        <v>73.89</v>
      </c>
      <c r="F205" s="16"/>
    </row>
    <row r="206" spans="1:6" s="5" customFormat="1" ht="78.75" customHeight="1">
      <c r="A206" s="17"/>
      <c r="B206" s="58"/>
      <c r="C206" s="58"/>
      <c r="D206" s="59" t="s">
        <v>161</v>
      </c>
      <c r="E206" s="60" t="s">
        <v>682</v>
      </c>
      <c r="F206" s="16"/>
    </row>
    <row r="207" spans="1:6" s="5" customFormat="1" ht="21.75" customHeight="1">
      <c r="A207" s="17"/>
      <c r="B207" s="50"/>
      <c r="C207" s="50"/>
      <c r="D207" s="67" t="s">
        <v>88</v>
      </c>
      <c r="E207" s="60" t="s">
        <v>710</v>
      </c>
      <c r="F207" s="16"/>
    </row>
    <row r="208" spans="1:6" s="5" customFormat="1" ht="21.75" customHeight="1">
      <c r="A208" s="17"/>
      <c r="B208" s="50"/>
      <c r="C208" s="50"/>
      <c r="D208" s="67" t="s">
        <v>87</v>
      </c>
      <c r="E208" s="63">
        <f>E207/E206*100</f>
        <v>91.82806050670294</v>
      </c>
      <c r="F208" s="16"/>
    </row>
    <row r="209" spans="1:6" s="5" customFormat="1" ht="57" customHeight="1">
      <c r="A209" s="18"/>
      <c r="B209" s="58"/>
      <c r="C209" s="58"/>
      <c r="D209" s="59" t="s">
        <v>173</v>
      </c>
      <c r="E209" s="60" t="s">
        <v>344</v>
      </c>
      <c r="F209" s="16"/>
    </row>
    <row r="210" spans="1:6" s="5" customFormat="1" ht="21.75" customHeight="1">
      <c r="A210" s="18"/>
      <c r="B210" s="50"/>
      <c r="C210" s="50"/>
      <c r="D210" s="67" t="s">
        <v>88</v>
      </c>
      <c r="E210" s="60" t="s">
        <v>709</v>
      </c>
      <c r="F210" s="16"/>
    </row>
    <row r="211" spans="1:6" s="5" customFormat="1" ht="19.5" customHeight="1">
      <c r="A211" s="18"/>
      <c r="B211" s="50"/>
      <c r="C211" s="50"/>
      <c r="D211" s="67" t="s">
        <v>87</v>
      </c>
      <c r="E211" s="63">
        <f>E210/E209*100</f>
        <v>96.43850506586746</v>
      </c>
      <c r="F211" s="16"/>
    </row>
    <row r="212" spans="1:6" s="5" customFormat="1" ht="112.5" customHeight="1">
      <c r="A212" s="18"/>
      <c r="B212" s="58"/>
      <c r="C212" s="58"/>
      <c r="D212" s="59" t="s">
        <v>345</v>
      </c>
      <c r="E212" s="60" t="s">
        <v>346</v>
      </c>
      <c r="F212" s="16"/>
    </row>
    <row r="213" spans="1:6" s="5" customFormat="1" ht="21" customHeight="1">
      <c r="A213" s="18"/>
      <c r="B213" s="50"/>
      <c r="C213" s="50"/>
      <c r="D213" s="67" t="s">
        <v>88</v>
      </c>
      <c r="E213" s="60" t="s">
        <v>711</v>
      </c>
      <c r="F213" s="16"/>
    </row>
    <row r="214" spans="1:6" s="5" customFormat="1" ht="20.25" customHeight="1">
      <c r="A214" s="18"/>
      <c r="B214" s="50"/>
      <c r="C214" s="50"/>
      <c r="D214" s="67" t="s">
        <v>87</v>
      </c>
      <c r="E214" s="63">
        <f>E213/E212*100</f>
        <v>99.97333333333333</v>
      </c>
      <c r="F214" s="16"/>
    </row>
    <row r="215" spans="1:6" s="5" customFormat="1" ht="23.25" customHeight="1">
      <c r="A215" s="18"/>
      <c r="B215" s="64" t="s">
        <v>347</v>
      </c>
      <c r="C215" s="64"/>
      <c r="D215" s="65" t="s">
        <v>348</v>
      </c>
      <c r="E215" s="145">
        <v>380</v>
      </c>
      <c r="F215" s="16"/>
    </row>
    <row r="216" spans="1:6" s="5" customFormat="1" ht="19.5" customHeight="1">
      <c r="A216" s="18"/>
      <c r="B216" s="64"/>
      <c r="C216" s="64"/>
      <c r="D216" s="146" t="s">
        <v>88</v>
      </c>
      <c r="E216" s="145">
        <v>380</v>
      </c>
      <c r="F216" s="16"/>
    </row>
    <row r="217" spans="1:6" s="5" customFormat="1" ht="20.25" customHeight="1">
      <c r="A217" s="18"/>
      <c r="B217" s="64"/>
      <c r="C217" s="64"/>
      <c r="D217" s="146" t="s">
        <v>87</v>
      </c>
      <c r="E217" s="121">
        <f>E216/E215*100</f>
        <v>100</v>
      </c>
      <c r="F217" s="16"/>
    </row>
    <row r="218" spans="1:6" s="5" customFormat="1" ht="71.25" customHeight="1">
      <c r="A218" s="18"/>
      <c r="B218" s="58"/>
      <c r="C218" s="58"/>
      <c r="D218" s="59" t="s">
        <v>160</v>
      </c>
      <c r="E218" s="120">
        <v>0</v>
      </c>
      <c r="F218" s="16"/>
    </row>
    <row r="219" spans="1:6" s="5" customFormat="1" ht="21" customHeight="1">
      <c r="A219" s="18"/>
      <c r="B219" s="58"/>
      <c r="C219" s="58"/>
      <c r="D219" s="67" t="s">
        <v>88</v>
      </c>
      <c r="E219" s="120">
        <v>0</v>
      </c>
      <c r="F219" s="16"/>
    </row>
    <row r="220" spans="1:6" s="5" customFormat="1" ht="16.5" customHeight="1">
      <c r="A220" s="18"/>
      <c r="B220" s="58"/>
      <c r="C220" s="58"/>
      <c r="D220" s="67" t="s">
        <v>87</v>
      </c>
      <c r="E220" s="63">
        <v>0</v>
      </c>
      <c r="F220" s="16"/>
    </row>
    <row r="221" spans="1:6" s="5" customFormat="1" ht="69" customHeight="1">
      <c r="A221" s="18"/>
      <c r="B221" s="58"/>
      <c r="C221" s="58"/>
      <c r="D221" s="59" t="s">
        <v>326</v>
      </c>
      <c r="E221" s="60" t="s">
        <v>349</v>
      </c>
      <c r="F221" s="16"/>
    </row>
    <row r="222" spans="1:6" s="5" customFormat="1" ht="19.5" customHeight="1">
      <c r="A222" s="18"/>
      <c r="B222" s="58"/>
      <c r="C222" s="58"/>
      <c r="D222" s="67" t="s">
        <v>88</v>
      </c>
      <c r="E222" s="60" t="s">
        <v>349</v>
      </c>
      <c r="F222" s="16"/>
    </row>
    <row r="223" spans="1:6" s="5" customFormat="1" ht="24.75" customHeight="1">
      <c r="A223" s="18"/>
      <c r="B223" s="58"/>
      <c r="C223" s="58"/>
      <c r="D223" s="67" t="s">
        <v>87</v>
      </c>
      <c r="E223" s="63">
        <f>E222/E221*100</f>
        <v>100</v>
      </c>
      <c r="F223" s="16"/>
    </row>
    <row r="224" spans="1:6" s="5" customFormat="1" ht="26.25" customHeight="1">
      <c r="A224" s="18"/>
      <c r="B224" s="64" t="s">
        <v>137</v>
      </c>
      <c r="C224" s="64"/>
      <c r="D224" s="65" t="s">
        <v>98</v>
      </c>
      <c r="E224" s="145">
        <f>SUM(E230+E233+E236+E239+E242)</f>
        <v>334523</v>
      </c>
      <c r="F224" s="16"/>
    </row>
    <row r="225" spans="1:6" s="5" customFormat="1" ht="19.5" customHeight="1">
      <c r="A225" s="18"/>
      <c r="B225" s="64"/>
      <c r="C225" s="64"/>
      <c r="D225" s="146" t="s">
        <v>88</v>
      </c>
      <c r="E225" s="145">
        <f>SUM(E231+E234+E237+E240+E243)</f>
        <v>324612.07</v>
      </c>
      <c r="F225" s="16"/>
    </row>
    <row r="226" spans="1:6" s="5" customFormat="1" ht="18.75" customHeight="1">
      <c r="A226" s="18"/>
      <c r="B226" s="64"/>
      <c r="C226" s="64"/>
      <c r="D226" s="146" t="s">
        <v>87</v>
      </c>
      <c r="E226" s="121">
        <f>E225/E224*100</f>
        <v>97.03729489452145</v>
      </c>
      <c r="F226" s="16"/>
    </row>
    <row r="227" spans="1:6" s="5" customFormat="1" ht="65.25" customHeight="1">
      <c r="A227" s="18"/>
      <c r="B227" s="58"/>
      <c r="C227" s="58"/>
      <c r="D227" s="59" t="s">
        <v>160</v>
      </c>
      <c r="E227" s="60" t="s">
        <v>350</v>
      </c>
      <c r="F227" s="16"/>
    </row>
    <row r="228" spans="1:6" s="5" customFormat="1" ht="18" customHeight="1">
      <c r="A228" s="18"/>
      <c r="B228" s="58"/>
      <c r="C228" s="58"/>
      <c r="D228" s="67" t="s">
        <v>88</v>
      </c>
      <c r="E228" s="60" t="s">
        <v>714</v>
      </c>
      <c r="F228" s="16"/>
    </row>
    <row r="229" spans="1:6" s="5" customFormat="1" ht="19.5" customHeight="1">
      <c r="A229" s="18"/>
      <c r="B229" s="58"/>
      <c r="C229" s="58"/>
      <c r="D229" s="67" t="s">
        <v>87</v>
      </c>
      <c r="E229" s="63">
        <f>E228/E227*100</f>
        <v>99.74318181818181</v>
      </c>
      <c r="F229" s="16"/>
    </row>
    <row r="230" spans="1:6" s="5" customFormat="1" ht="21.75" customHeight="1">
      <c r="A230" s="18"/>
      <c r="B230" s="58"/>
      <c r="C230" s="58"/>
      <c r="D230" s="59" t="s">
        <v>162</v>
      </c>
      <c r="E230" s="60" t="s">
        <v>338</v>
      </c>
      <c r="F230" s="16"/>
    </row>
    <row r="231" spans="1:6" s="5" customFormat="1" ht="19.5" customHeight="1">
      <c r="A231" s="18"/>
      <c r="B231" s="50"/>
      <c r="C231" s="50"/>
      <c r="D231" s="67" t="s">
        <v>88</v>
      </c>
      <c r="E231" s="60" t="s">
        <v>715</v>
      </c>
      <c r="F231" s="16"/>
    </row>
    <row r="232" spans="1:6" s="5" customFormat="1" ht="18.75" customHeight="1">
      <c r="A232" s="18"/>
      <c r="B232" s="50"/>
      <c r="C232" s="50"/>
      <c r="D232" s="67" t="s">
        <v>87</v>
      </c>
      <c r="E232" s="63">
        <f>E231/E230*100</f>
        <v>50.55555555555556</v>
      </c>
      <c r="F232" s="16"/>
    </row>
    <row r="233" spans="1:6" s="5" customFormat="1" ht="82.5" customHeight="1">
      <c r="A233" s="18"/>
      <c r="B233" s="58"/>
      <c r="C233" s="58"/>
      <c r="D233" s="59" t="s">
        <v>161</v>
      </c>
      <c r="E233" s="60" t="s">
        <v>683</v>
      </c>
      <c r="F233" s="16"/>
    </row>
    <row r="234" spans="1:6" s="5" customFormat="1" ht="18.75" customHeight="1">
      <c r="A234" s="18"/>
      <c r="B234" s="50"/>
      <c r="C234" s="50"/>
      <c r="D234" s="67" t="s">
        <v>88</v>
      </c>
      <c r="E234" s="60" t="s">
        <v>683</v>
      </c>
      <c r="F234" s="16"/>
    </row>
    <row r="235" spans="1:6" s="5" customFormat="1" ht="21" customHeight="1">
      <c r="A235" s="18"/>
      <c r="B235" s="50"/>
      <c r="C235" s="50"/>
      <c r="D235" s="67" t="s">
        <v>87</v>
      </c>
      <c r="E235" s="63">
        <f>E234/E233*100</f>
        <v>100</v>
      </c>
      <c r="F235" s="16"/>
    </row>
    <row r="236" spans="1:6" s="5" customFormat="1" ht="55.5" customHeight="1">
      <c r="A236" s="18"/>
      <c r="B236" s="58"/>
      <c r="C236" s="58"/>
      <c r="D236" s="59" t="s">
        <v>173</v>
      </c>
      <c r="E236" s="60" t="s">
        <v>684</v>
      </c>
      <c r="F236" s="16"/>
    </row>
    <row r="237" spans="1:6" s="5" customFormat="1" ht="24" customHeight="1">
      <c r="A237" s="18"/>
      <c r="B237" s="50"/>
      <c r="C237" s="50"/>
      <c r="D237" s="67" t="s">
        <v>88</v>
      </c>
      <c r="E237" s="60" t="s">
        <v>713</v>
      </c>
      <c r="F237" s="16"/>
    </row>
    <row r="238" spans="1:6" s="5" customFormat="1" ht="24" customHeight="1">
      <c r="A238" s="18"/>
      <c r="B238" s="50"/>
      <c r="C238" s="50"/>
      <c r="D238" s="67" t="s">
        <v>87</v>
      </c>
      <c r="E238" s="63">
        <f>E237/E236*100</f>
        <v>99.98714300145257</v>
      </c>
      <c r="F238" s="16"/>
    </row>
    <row r="239" spans="1:6" s="5" customFormat="1" ht="124.5" customHeight="1">
      <c r="A239" s="18"/>
      <c r="B239" s="58"/>
      <c r="C239" s="58"/>
      <c r="D239" s="59" t="s">
        <v>345</v>
      </c>
      <c r="E239" s="60" t="s">
        <v>350</v>
      </c>
      <c r="F239" s="16"/>
    </row>
    <row r="240" spans="1:6" s="5" customFormat="1" ht="18.75" customHeight="1">
      <c r="A240" s="18"/>
      <c r="B240" s="50"/>
      <c r="C240" s="50"/>
      <c r="D240" s="67" t="s">
        <v>88</v>
      </c>
      <c r="E240" s="60" t="s">
        <v>714</v>
      </c>
      <c r="F240" s="16"/>
    </row>
    <row r="241" spans="1:6" s="5" customFormat="1" ht="19.5" customHeight="1">
      <c r="A241" s="18"/>
      <c r="B241" s="50"/>
      <c r="C241" s="50"/>
      <c r="D241" s="67" t="s">
        <v>87</v>
      </c>
      <c r="E241" s="63">
        <f>E240/E239*100</f>
        <v>99.74318181818181</v>
      </c>
      <c r="F241" s="16"/>
    </row>
    <row r="242" spans="1:6" s="5" customFormat="1" ht="102.75" customHeight="1">
      <c r="A242" s="18"/>
      <c r="B242" s="58"/>
      <c r="C242" s="58"/>
      <c r="D242" s="315" t="s">
        <v>351</v>
      </c>
      <c r="E242" s="60" t="s">
        <v>352</v>
      </c>
      <c r="F242" s="16"/>
    </row>
    <row r="243" spans="1:6" s="5" customFormat="1" ht="24" customHeight="1">
      <c r="A243" s="18"/>
      <c r="B243" s="50"/>
      <c r="C243" s="50"/>
      <c r="D243" s="67" t="s">
        <v>88</v>
      </c>
      <c r="E243" s="60" t="s">
        <v>353</v>
      </c>
      <c r="F243" s="16"/>
    </row>
    <row r="244" spans="1:6" s="5" customFormat="1" ht="24" customHeight="1">
      <c r="A244" s="18"/>
      <c r="B244" s="50"/>
      <c r="C244" s="50"/>
      <c r="D244" s="67" t="s">
        <v>87</v>
      </c>
      <c r="E244" s="63">
        <f>E243/E242*100</f>
        <v>26.796862745098043</v>
      </c>
      <c r="F244" s="16"/>
    </row>
    <row r="245" spans="1:6" s="5" customFormat="1" ht="30.75" customHeight="1">
      <c r="A245" s="18"/>
      <c r="B245" s="64" t="s">
        <v>138</v>
      </c>
      <c r="C245" s="64"/>
      <c r="D245" s="65" t="s">
        <v>101</v>
      </c>
      <c r="E245" s="145">
        <f>SUM(E251+E254)</f>
        <v>28275</v>
      </c>
      <c r="F245" s="16"/>
    </row>
    <row r="246" spans="1:6" s="5" customFormat="1" ht="23.25" customHeight="1">
      <c r="A246" s="18"/>
      <c r="B246" s="64"/>
      <c r="C246" s="64"/>
      <c r="D246" s="146" t="s">
        <v>88</v>
      </c>
      <c r="E246" s="145">
        <f>SUM(E252+E255)</f>
        <v>28272.760000000002</v>
      </c>
      <c r="F246" s="16"/>
    </row>
    <row r="247" spans="1:6" s="5" customFormat="1" ht="20.25" customHeight="1">
      <c r="A247" s="18"/>
      <c r="B247" s="64"/>
      <c r="C247" s="64"/>
      <c r="D247" s="146" t="s">
        <v>87</v>
      </c>
      <c r="E247" s="121">
        <f>E246/E245*100</f>
        <v>99.99207780725023</v>
      </c>
      <c r="F247" s="16"/>
    </row>
    <row r="248" spans="1:6" s="5" customFormat="1" ht="72.75" customHeight="1">
      <c r="A248" s="18"/>
      <c r="B248" s="58"/>
      <c r="C248" s="58"/>
      <c r="D248" s="59" t="s">
        <v>160</v>
      </c>
      <c r="E248" s="63">
        <v>0</v>
      </c>
      <c r="F248" s="16"/>
    </row>
    <row r="249" spans="1:6" s="5" customFormat="1" ht="24" customHeight="1">
      <c r="A249" s="18"/>
      <c r="B249" s="58"/>
      <c r="C249" s="58"/>
      <c r="D249" s="67" t="s">
        <v>88</v>
      </c>
      <c r="E249" s="60" t="s">
        <v>130</v>
      </c>
      <c r="F249" s="16"/>
    </row>
    <row r="250" spans="1:6" s="5" customFormat="1" ht="24" customHeight="1">
      <c r="A250" s="18"/>
      <c r="B250" s="58"/>
      <c r="C250" s="58"/>
      <c r="D250" s="67" t="s">
        <v>87</v>
      </c>
      <c r="E250" s="63">
        <v>0</v>
      </c>
      <c r="F250" s="16"/>
    </row>
    <row r="251" spans="1:6" s="5" customFormat="1" ht="56.25" customHeight="1">
      <c r="A251" s="18"/>
      <c r="B251" s="58"/>
      <c r="C251" s="58"/>
      <c r="D251" s="59" t="s">
        <v>173</v>
      </c>
      <c r="E251" s="60" t="s">
        <v>716</v>
      </c>
      <c r="F251" s="16"/>
    </row>
    <row r="252" spans="1:6" s="5" customFormat="1" ht="24" customHeight="1">
      <c r="A252" s="18"/>
      <c r="B252" s="50"/>
      <c r="C252" s="50"/>
      <c r="D252" s="67" t="s">
        <v>88</v>
      </c>
      <c r="E252" s="60" t="s">
        <v>716</v>
      </c>
      <c r="F252" s="16"/>
    </row>
    <row r="253" spans="1:6" s="5" customFormat="1" ht="24" customHeight="1">
      <c r="A253" s="18"/>
      <c r="B253" s="50"/>
      <c r="C253" s="50"/>
      <c r="D253" s="67" t="s">
        <v>87</v>
      </c>
      <c r="E253" s="63">
        <f>E252/E251*100</f>
        <v>100</v>
      </c>
      <c r="F253" s="16"/>
    </row>
    <row r="254" spans="1:6" s="5" customFormat="1" ht="53.25" customHeight="1">
      <c r="A254" s="18"/>
      <c r="B254" s="50"/>
      <c r="C254" s="50"/>
      <c r="D254" s="59" t="s">
        <v>173</v>
      </c>
      <c r="E254" s="60" t="s">
        <v>685</v>
      </c>
      <c r="F254" s="16"/>
    </row>
    <row r="255" spans="1:6" s="5" customFormat="1" ht="24" customHeight="1">
      <c r="A255" s="18"/>
      <c r="B255" s="50"/>
      <c r="C255" s="50"/>
      <c r="D255" s="67" t="s">
        <v>88</v>
      </c>
      <c r="E255" s="60" t="s">
        <v>717</v>
      </c>
      <c r="F255" s="16"/>
    </row>
    <row r="256" spans="1:6" s="5" customFormat="1" ht="24" customHeight="1">
      <c r="A256" s="18"/>
      <c r="B256" s="50"/>
      <c r="C256" s="50"/>
      <c r="D256" s="67" t="s">
        <v>87</v>
      </c>
      <c r="E256" s="63">
        <f>E255/E254*100</f>
        <v>99.9476023391813</v>
      </c>
      <c r="F256" s="16"/>
    </row>
    <row r="257" spans="1:6" s="5" customFormat="1" ht="27" customHeight="1">
      <c r="A257" s="18"/>
      <c r="B257" s="64" t="s">
        <v>197</v>
      </c>
      <c r="C257" s="64"/>
      <c r="D257" s="65" t="s">
        <v>198</v>
      </c>
      <c r="E257" s="145">
        <f>SUM(E263+E266+E269+E272+E275+E278+E281+E284+E287+E290+E293)</f>
        <v>14378180.6</v>
      </c>
      <c r="F257" s="16"/>
    </row>
    <row r="258" spans="1:6" s="5" customFormat="1" ht="20.25" customHeight="1">
      <c r="A258" s="18"/>
      <c r="B258" s="34"/>
      <c r="C258" s="34"/>
      <c r="D258" s="146" t="s">
        <v>88</v>
      </c>
      <c r="E258" s="145">
        <f>SUM(E264+E267+E270+E273+E276+E279+E282+E285+E288+E291+E294)</f>
        <v>14350771.069999998</v>
      </c>
      <c r="F258" s="16"/>
    </row>
    <row r="259" spans="1:6" s="5" customFormat="1" ht="18.75" customHeight="1">
      <c r="A259" s="18"/>
      <c r="B259" s="34"/>
      <c r="C259" s="34"/>
      <c r="D259" s="146" t="s">
        <v>87</v>
      </c>
      <c r="E259" s="121">
        <f>E258/E257*100</f>
        <v>99.80936718794588</v>
      </c>
      <c r="F259" s="16"/>
    </row>
    <row r="260" spans="1:6" s="5" customFormat="1" ht="67.5" customHeight="1">
      <c r="A260" s="18"/>
      <c r="B260" s="58"/>
      <c r="C260" s="58"/>
      <c r="D260" s="59" t="s">
        <v>160</v>
      </c>
      <c r="E260" s="317" t="s">
        <v>697</v>
      </c>
      <c r="F260" s="51"/>
    </row>
    <row r="261" spans="1:6" s="5" customFormat="1" ht="20.25" customHeight="1">
      <c r="A261" s="18"/>
      <c r="B261" s="58"/>
      <c r="C261" s="58"/>
      <c r="D261" s="67" t="s">
        <v>88</v>
      </c>
      <c r="E261" s="317" t="s">
        <v>697</v>
      </c>
      <c r="F261" s="16"/>
    </row>
    <row r="262" spans="1:6" s="5" customFormat="1" ht="19.5" customHeight="1">
      <c r="A262" s="18"/>
      <c r="B262" s="58"/>
      <c r="C262" s="58"/>
      <c r="D262" s="67" t="s">
        <v>87</v>
      </c>
      <c r="E262" s="63">
        <f>E261/E260*100</f>
        <v>100</v>
      </c>
      <c r="F262" s="16"/>
    </row>
    <row r="263" spans="1:6" s="5" customFormat="1" ht="36" customHeight="1">
      <c r="A263" s="18"/>
      <c r="B263" s="58"/>
      <c r="C263" s="316"/>
      <c r="D263" s="315" t="s">
        <v>194</v>
      </c>
      <c r="E263" s="317" t="s">
        <v>354</v>
      </c>
      <c r="F263" s="16"/>
    </row>
    <row r="264" spans="1:6" s="5" customFormat="1" ht="21.75" customHeight="1">
      <c r="A264" s="18"/>
      <c r="B264" s="50"/>
      <c r="C264" s="50"/>
      <c r="D264" s="67" t="s">
        <v>88</v>
      </c>
      <c r="E264" s="60" t="s">
        <v>718</v>
      </c>
      <c r="F264" s="16"/>
    </row>
    <row r="265" spans="1:6" s="5" customFormat="1" ht="24" customHeight="1">
      <c r="A265" s="18"/>
      <c r="B265" s="50"/>
      <c r="C265" s="50"/>
      <c r="D265" s="67" t="s">
        <v>87</v>
      </c>
      <c r="E265" s="63">
        <f>E264/E263*100</f>
        <v>35</v>
      </c>
      <c r="F265" s="16"/>
    </row>
    <row r="266" spans="1:6" s="5" customFormat="1" ht="26.25" customHeight="1">
      <c r="A266" s="18"/>
      <c r="B266" s="58"/>
      <c r="C266" s="316"/>
      <c r="D266" s="315" t="s">
        <v>164</v>
      </c>
      <c r="E266" s="317" t="s">
        <v>686</v>
      </c>
      <c r="F266" s="16"/>
    </row>
    <row r="267" spans="1:6" s="5" customFormat="1" ht="18.75" customHeight="1">
      <c r="A267" s="18"/>
      <c r="B267" s="50"/>
      <c r="C267" s="50"/>
      <c r="D267" s="67" t="s">
        <v>88</v>
      </c>
      <c r="E267" s="60" t="s">
        <v>719</v>
      </c>
      <c r="F267" s="16"/>
    </row>
    <row r="268" spans="1:6" s="5" customFormat="1" ht="20.25" customHeight="1">
      <c r="A268" s="18"/>
      <c r="B268" s="50"/>
      <c r="C268" s="50"/>
      <c r="D268" s="67" t="s">
        <v>87</v>
      </c>
      <c r="E268" s="63">
        <f>E267/E266*100</f>
        <v>75.23333333333333</v>
      </c>
      <c r="F268" s="16"/>
    </row>
    <row r="269" spans="1:6" s="5" customFormat="1" ht="27.75" customHeight="1">
      <c r="A269" s="18"/>
      <c r="B269" s="58"/>
      <c r="C269" s="58"/>
      <c r="D269" s="59" t="s">
        <v>162</v>
      </c>
      <c r="E269" s="60" t="s">
        <v>687</v>
      </c>
      <c r="F269" s="16"/>
    </row>
    <row r="270" spans="1:6" s="5" customFormat="1" ht="22.5" customHeight="1">
      <c r="A270" s="18"/>
      <c r="B270" s="50"/>
      <c r="C270" s="50"/>
      <c r="D270" s="67" t="s">
        <v>88</v>
      </c>
      <c r="E270" s="60" t="s">
        <v>720</v>
      </c>
      <c r="F270" s="16"/>
    </row>
    <row r="271" spans="1:6" s="5" customFormat="1" ht="24" customHeight="1">
      <c r="A271" s="18"/>
      <c r="B271" s="50"/>
      <c r="C271" s="50"/>
      <c r="D271" s="67" t="s">
        <v>87</v>
      </c>
      <c r="E271" s="63">
        <f>E270/E269*100</f>
        <v>63.892105263157895</v>
      </c>
      <c r="F271" s="16"/>
    </row>
    <row r="272" spans="1:6" s="5" customFormat="1" ht="27" customHeight="1">
      <c r="A272" s="18"/>
      <c r="B272" s="58"/>
      <c r="C272" s="316"/>
      <c r="D272" s="318" t="s">
        <v>213</v>
      </c>
      <c r="E272" s="317" t="s">
        <v>343</v>
      </c>
      <c r="F272" s="16"/>
    </row>
    <row r="273" spans="1:6" s="5" customFormat="1" ht="24" customHeight="1">
      <c r="A273" s="18"/>
      <c r="B273" s="50"/>
      <c r="C273" s="50"/>
      <c r="D273" s="67" t="s">
        <v>88</v>
      </c>
      <c r="E273" s="60" t="s">
        <v>721</v>
      </c>
      <c r="F273" s="16"/>
    </row>
    <row r="274" spans="1:6" s="5" customFormat="1" ht="21" customHeight="1">
      <c r="A274" s="18"/>
      <c r="B274" s="50"/>
      <c r="C274" s="50"/>
      <c r="D274" s="67" t="s">
        <v>87</v>
      </c>
      <c r="E274" s="63">
        <f>E273/E272*100</f>
        <v>53.24444444444444</v>
      </c>
      <c r="F274" s="16"/>
    </row>
    <row r="275" spans="1:6" s="5" customFormat="1" ht="35.25" customHeight="1">
      <c r="A275" s="18"/>
      <c r="B275" s="50"/>
      <c r="C275" s="50"/>
      <c r="D275" s="59" t="s">
        <v>693</v>
      </c>
      <c r="E275" s="60" t="s">
        <v>694</v>
      </c>
      <c r="F275" s="16"/>
    </row>
    <row r="276" spans="1:6" s="5" customFormat="1" ht="21" customHeight="1">
      <c r="A276" s="18"/>
      <c r="B276" s="50"/>
      <c r="C276" s="50"/>
      <c r="D276" s="67" t="s">
        <v>88</v>
      </c>
      <c r="E276" s="60" t="s">
        <v>694</v>
      </c>
      <c r="F276" s="16"/>
    </row>
    <row r="277" spans="1:6" s="5" customFormat="1" ht="21" customHeight="1">
      <c r="A277" s="18"/>
      <c r="B277" s="50"/>
      <c r="C277" s="50"/>
      <c r="D277" s="67" t="s">
        <v>87</v>
      </c>
      <c r="E277" s="63">
        <f>E276/E275*100</f>
        <v>100</v>
      </c>
      <c r="F277" s="16"/>
    </row>
    <row r="278" spans="1:6" s="5" customFormat="1" ht="85.5" customHeight="1">
      <c r="A278" s="18"/>
      <c r="B278" s="58"/>
      <c r="C278" s="58"/>
      <c r="D278" s="59" t="s">
        <v>161</v>
      </c>
      <c r="E278" s="60" t="s">
        <v>688</v>
      </c>
      <c r="F278" s="16"/>
    </row>
    <row r="279" spans="1:6" s="5" customFormat="1" ht="24" customHeight="1">
      <c r="A279" s="18"/>
      <c r="B279" s="50"/>
      <c r="C279" s="50"/>
      <c r="D279" s="67" t="s">
        <v>88</v>
      </c>
      <c r="E279" s="60" t="s">
        <v>725</v>
      </c>
      <c r="F279" s="16"/>
    </row>
    <row r="280" spans="1:6" s="5" customFormat="1" ht="20.25" customHeight="1">
      <c r="A280" s="18"/>
      <c r="B280" s="50"/>
      <c r="C280" s="50"/>
      <c r="D280" s="67" t="s">
        <v>87</v>
      </c>
      <c r="E280" s="63">
        <f>E279/E278*100</f>
        <v>99.97498320499125</v>
      </c>
      <c r="F280" s="16"/>
    </row>
    <row r="281" spans="1:6" s="5" customFormat="1" ht="119.25" customHeight="1">
      <c r="A281" s="18"/>
      <c r="B281" s="58"/>
      <c r="C281" s="58"/>
      <c r="D281" s="290" t="s">
        <v>193</v>
      </c>
      <c r="E281" s="60" t="s">
        <v>689</v>
      </c>
      <c r="F281" s="16"/>
    </row>
    <row r="282" spans="1:6" s="5" customFormat="1" ht="25.5" customHeight="1">
      <c r="A282" s="18"/>
      <c r="B282" s="50"/>
      <c r="C282" s="50"/>
      <c r="D282" s="67" t="s">
        <v>88</v>
      </c>
      <c r="E282" s="60" t="s">
        <v>722</v>
      </c>
      <c r="F282" s="16"/>
    </row>
    <row r="283" spans="1:6" s="5" customFormat="1" ht="18.75" customHeight="1">
      <c r="A283" s="18"/>
      <c r="B283" s="50"/>
      <c r="C283" s="50"/>
      <c r="D283" s="67" t="s">
        <v>87</v>
      </c>
      <c r="E283" s="63">
        <f>E282/E281*100</f>
        <v>99.99978417155279</v>
      </c>
      <c r="F283" s="16"/>
    </row>
    <row r="284" spans="1:6" s="5" customFormat="1" ht="71.25" customHeight="1">
      <c r="A284" s="18"/>
      <c r="B284" s="58"/>
      <c r="C284" s="58"/>
      <c r="D284" s="59" t="s">
        <v>165</v>
      </c>
      <c r="E284" s="60" t="s">
        <v>355</v>
      </c>
      <c r="F284" s="16"/>
    </row>
    <row r="285" spans="1:6" s="5" customFormat="1" ht="21.75" customHeight="1">
      <c r="A285" s="18"/>
      <c r="B285" s="50"/>
      <c r="C285" s="50"/>
      <c r="D285" s="67" t="s">
        <v>88</v>
      </c>
      <c r="E285" s="60" t="s">
        <v>724</v>
      </c>
      <c r="F285" s="16"/>
    </row>
    <row r="286" spans="1:6" s="5" customFormat="1" ht="21.75" customHeight="1">
      <c r="A286" s="18"/>
      <c r="B286" s="50"/>
      <c r="C286" s="50"/>
      <c r="D286" s="67" t="s">
        <v>87</v>
      </c>
      <c r="E286" s="63">
        <f>E285/E284*100</f>
        <v>130.30547619047618</v>
      </c>
      <c r="F286" s="16"/>
    </row>
    <row r="287" spans="1:6" s="5" customFormat="1" ht="60" customHeight="1">
      <c r="A287" s="18"/>
      <c r="B287" s="50"/>
      <c r="C287" s="50"/>
      <c r="D287" s="59" t="s">
        <v>692</v>
      </c>
      <c r="E287" s="60" t="s">
        <v>690</v>
      </c>
      <c r="F287" s="16"/>
    </row>
    <row r="288" spans="1:6" s="5" customFormat="1" ht="21.75" customHeight="1">
      <c r="A288" s="18"/>
      <c r="B288" s="50"/>
      <c r="C288" s="50"/>
      <c r="D288" s="67" t="s">
        <v>88</v>
      </c>
      <c r="E288" s="60" t="s">
        <v>690</v>
      </c>
      <c r="F288" s="16"/>
    </row>
    <row r="289" spans="1:6" s="5" customFormat="1" ht="21.75" customHeight="1">
      <c r="A289" s="18"/>
      <c r="B289" s="50"/>
      <c r="C289" s="50"/>
      <c r="D289" s="67" t="s">
        <v>87</v>
      </c>
      <c r="E289" s="63">
        <f>E288/E287*100</f>
        <v>100</v>
      </c>
      <c r="F289" s="16"/>
    </row>
    <row r="290" spans="1:6" s="5" customFormat="1" ht="89.25" customHeight="1">
      <c r="A290" s="18"/>
      <c r="B290" s="58"/>
      <c r="C290" s="58"/>
      <c r="D290" s="148" t="s">
        <v>695</v>
      </c>
      <c r="E290" s="60" t="s">
        <v>696</v>
      </c>
      <c r="F290" s="16"/>
    </row>
    <row r="291" spans="1:6" s="5" customFormat="1" ht="21.75" customHeight="1">
      <c r="A291" s="18"/>
      <c r="B291" s="50"/>
      <c r="C291" s="50"/>
      <c r="D291" s="67" t="s">
        <v>88</v>
      </c>
      <c r="E291" s="60" t="s">
        <v>696</v>
      </c>
      <c r="F291" s="16"/>
    </row>
    <row r="292" spans="1:6" s="5" customFormat="1" ht="21.75" customHeight="1">
      <c r="A292" s="18"/>
      <c r="B292" s="50"/>
      <c r="C292" s="50"/>
      <c r="D292" s="67" t="s">
        <v>87</v>
      </c>
      <c r="E292" s="63">
        <f>E291/E290*100</f>
        <v>100</v>
      </c>
      <c r="F292" s="16"/>
    </row>
    <row r="293" spans="1:6" s="5" customFormat="1" ht="89.25" customHeight="1">
      <c r="A293" s="18"/>
      <c r="B293" s="58"/>
      <c r="C293" s="58"/>
      <c r="D293" s="148" t="s">
        <v>199</v>
      </c>
      <c r="E293" s="60" t="s">
        <v>691</v>
      </c>
      <c r="F293" s="16"/>
    </row>
    <row r="294" spans="1:6" s="5" customFormat="1" ht="23.25" customHeight="1">
      <c r="A294" s="18"/>
      <c r="B294" s="50"/>
      <c r="C294" s="50"/>
      <c r="D294" s="67" t="s">
        <v>88</v>
      </c>
      <c r="E294" s="60" t="s">
        <v>723</v>
      </c>
      <c r="F294" s="16"/>
    </row>
    <row r="295" spans="1:6" s="5" customFormat="1" ht="21" customHeight="1">
      <c r="A295" s="18"/>
      <c r="B295" s="50"/>
      <c r="C295" s="50"/>
      <c r="D295" s="67" t="s">
        <v>87</v>
      </c>
      <c r="E295" s="63">
        <f>E294/E293*100</f>
        <v>66.26566666666666</v>
      </c>
      <c r="F295" s="16"/>
    </row>
    <row r="296" spans="1:6" s="5" customFormat="1" ht="33.75" customHeight="1">
      <c r="A296" s="18"/>
      <c r="B296" s="64" t="s">
        <v>139</v>
      </c>
      <c r="C296" s="64"/>
      <c r="D296" s="65" t="s">
        <v>99</v>
      </c>
      <c r="E296" s="145">
        <f>SUM(E302+E305+E308+E311+E314+E317+E320+E323+E326)</f>
        <v>2798265.52</v>
      </c>
      <c r="F296" s="16"/>
    </row>
    <row r="297" spans="1:6" s="5" customFormat="1" ht="24.75" customHeight="1">
      <c r="A297" s="18"/>
      <c r="B297" s="64"/>
      <c r="C297" s="64"/>
      <c r="D297" s="146" t="s">
        <v>88</v>
      </c>
      <c r="E297" s="145">
        <f>SUM(E303+E306+E309+E312+E315+E318+E321+E324+E327)</f>
        <v>2458740.58</v>
      </c>
      <c r="F297" s="16"/>
    </row>
    <row r="298" spans="1:6" s="5" customFormat="1" ht="23.25" customHeight="1">
      <c r="A298" s="18"/>
      <c r="B298" s="64"/>
      <c r="C298" s="64"/>
      <c r="D298" s="146" t="s">
        <v>87</v>
      </c>
      <c r="E298" s="121">
        <f>E297/E296*100</f>
        <v>87.86659316018017</v>
      </c>
      <c r="F298" s="16"/>
    </row>
    <row r="299" spans="1:6" s="5" customFormat="1" ht="67.5" customHeight="1">
      <c r="A299" s="18"/>
      <c r="B299" s="58"/>
      <c r="C299" s="58"/>
      <c r="D299" s="59" t="s">
        <v>160</v>
      </c>
      <c r="E299" s="60" t="s">
        <v>130</v>
      </c>
      <c r="F299" s="16"/>
    </row>
    <row r="300" spans="1:6" s="5" customFormat="1" ht="23.25" customHeight="1">
      <c r="A300" s="18"/>
      <c r="B300" s="58"/>
      <c r="C300" s="58"/>
      <c r="D300" s="67" t="s">
        <v>88</v>
      </c>
      <c r="E300" s="60" t="s">
        <v>130</v>
      </c>
      <c r="F300" s="16"/>
    </row>
    <row r="301" spans="1:6" s="5" customFormat="1" ht="23.25" customHeight="1">
      <c r="A301" s="18"/>
      <c r="B301" s="58"/>
      <c r="C301" s="58"/>
      <c r="D301" s="67" t="s">
        <v>87</v>
      </c>
      <c r="E301" s="60" t="s">
        <v>130</v>
      </c>
      <c r="F301" s="16"/>
    </row>
    <row r="302" spans="1:6" s="5" customFormat="1" ht="59.25" customHeight="1">
      <c r="A302" s="18"/>
      <c r="B302" s="58"/>
      <c r="C302" s="355" t="s">
        <v>356</v>
      </c>
      <c r="D302" s="355"/>
      <c r="E302" s="60" t="s">
        <v>698</v>
      </c>
      <c r="F302" s="16"/>
    </row>
    <row r="303" spans="1:6" s="5" customFormat="1" ht="23.25" customHeight="1">
      <c r="A303" s="18"/>
      <c r="B303" s="50"/>
      <c r="C303" s="58"/>
      <c r="D303" s="67" t="s">
        <v>88</v>
      </c>
      <c r="E303" s="60" t="s">
        <v>726</v>
      </c>
      <c r="F303" s="16"/>
    </row>
    <row r="304" spans="1:6" s="5" customFormat="1" ht="23.25" customHeight="1">
      <c r="A304" s="18"/>
      <c r="B304" s="50"/>
      <c r="C304" s="58"/>
      <c r="D304" s="67" t="s">
        <v>87</v>
      </c>
      <c r="E304" s="63">
        <f>E303/E302*100</f>
        <v>88.67503925363741</v>
      </c>
      <c r="F304" s="16"/>
    </row>
    <row r="305" spans="1:6" s="5" customFormat="1" ht="48" customHeight="1">
      <c r="A305" s="18"/>
      <c r="B305" s="58"/>
      <c r="C305" s="355" t="s">
        <v>357</v>
      </c>
      <c r="D305" s="355"/>
      <c r="E305" s="60" t="s">
        <v>358</v>
      </c>
      <c r="F305" s="16"/>
    </row>
    <row r="306" spans="1:6" s="5" customFormat="1" ht="23.25" customHeight="1">
      <c r="A306" s="18"/>
      <c r="B306" s="58"/>
      <c r="C306" s="58"/>
      <c r="D306" s="67" t="s">
        <v>88</v>
      </c>
      <c r="E306" s="60" t="s">
        <v>358</v>
      </c>
      <c r="F306" s="16"/>
    </row>
    <row r="307" spans="1:6" s="5" customFormat="1" ht="23.25" customHeight="1">
      <c r="A307" s="18"/>
      <c r="B307" s="58"/>
      <c r="C307" s="58"/>
      <c r="D307" s="67" t="s">
        <v>87</v>
      </c>
      <c r="E307" s="63">
        <f>E306/E305*100</f>
        <v>100</v>
      </c>
      <c r="F307" s="16"/>
    </row>
    <row r="308" spans="1:6" s="5" customFormat="1" ht="42" customHeight="1">
      <c r="A308" s="18"/>
      <c r="B308" s="58"/>
      <c r="C308" s="58"/>
      <c r="D308" s="59" t="s">
        <v>194</v>
      </c>
      <c r="E308" s="60" t="s">
        <v>408</v>
      </c>
      <c r="F308" s="19"/>
    </row>
    <row r="309" spans="1:6" s="5" customFormat="1" ht="24" customHeight="1">
      <c r="A309" s="18"/>
      <c r="B309" s="50"/>
      <c r="C309" s="50"/>
      <c r="D309" s="67" t="s">
        <v>88</v>
      </c>
      <c r="E309" s="60" t="s">
        <v>727</v>
      </c>
      <c r="F309" s="26"/>
    </row>
    <row r="310" spans="1:6" s="5" customFormat="1" ht="24.75" customHeight="1">
      <c r="A310" s="18"/>
      <c r="B310" s="50"/>
      <c r="C310" s="50"/>
      <c r="D310" s="67" t="s">
        <v>87</v>
      </c>
      <c r="E310" s="63">
        <f>E309/E308*100</f>
        <v>86.00571428571429</v>
      </c>
      <c r="F310" s="19"/>
    </row>
    <row r="311" spans="1:7" s="5" customFormat="1" ht="30" customHeight="1">
      <c r="A311" s="18"/>
      <c r="B311" s="58"/>
      <c r="C311" s="58"/>
      <c r="D311" s="59" t="s">
        <v>164</v>
      </c>
      <c r="E311" s="60" t="s">
        <v>699</v>
      </c>
      <c r="F311" s="16"/>
      <c r="G311" s="37"/>
    </row>
    <row r="312" spans="1:6" s="5" customFormat="1" ht="22.5" customHeight="1">
      <c r="A312" s="18"/>
      <c r="B312" s="50"/>
      <c r="C312" s="50"/>
      <c r="D312" s="67" t="s">
        <v>88</v>
      </c>
      <c r="E312" s="60" t="s">
        <v>728</v>
      </c>
      <c r="F312" s="24"/>
    </row>
    <row r="313" spans="1:6" s="5" customFormat="1" ht="21.75" customHeight="1">
      <c r="A313" s="18"/>
      <c r="B313" s="50"/>
      <c r="C313" s="50"/>
      <c r="D313" s="67" t="s">
        <v>87</v>
      </c>
      <c r="E313" s="63">
        <f>E312/E311*100</f>
        <v>92.25380952380952</v>
      </c>
      <c r="F313" s="24"/>
    </row>
    <row r="314" spans="1:6" s="5" customFormat="1" ht="21" customHeight="1">
      <c r="A314" s="17"/>
      <c r="B314" s="58"/>
      <c r="C314" s="58"/>
      <c r="D314" s="59" t="s">
        <v>162</v>
      </c>
      <c r="E314" s="60" t="s">
        <v>700</v>
      </c>
      <c r="F314" s="319"/>
    </row>
    <row r="315" spans="1:6" s="5" customFormat="1" ht="24" customHeight="1">
      <c r="A315" s="17"/>
      <c r="B315" s="50"/>
      <c r="C315" s="50"/>
      <c r="D315" s="67" t="s">
        <v>88</v>
      </c>
      <c r="E315" s="60" t="s">
        <v>729</v>
      </c>
      <c r="F315" s="16"/>
    </row>
    <row r="316" spans="1:6" s="5" customFormat="1" ht="22.5" customHeight="1">
      <c r="A316" s="17"/>
      <c r="B316" s="50"/>
      <c r="C316" s="50"/>
      <c r="D316" s="67" t="s">
        <v>87</v>
      </c>
      <c r="E316" s="63">
        <f>E315/E314*100</f>
        <v>105.2801507784146</v>
      </c>
      <c r="F316" s="16"/>
    </row>
    <row r="317" spans="1:6" s="5" customFormat="1" ht="42.75" customHeight="1">
      <c r="A317" s="17"/>
      <c r="B317" s="58"/>
      <c r="C317" s="58"/>
      <c r="D317" s="59" t="s">
        <v>359</v>
      </c>
      <c r="E317" s="60" t="s">
        <v>702</v>
      </c>
      <c r="F317" s="16"/>
    </row>
    <row r="318" spans="1:6" s="5" customFormat="1" ht="24" customHeight="1">
      <c r="A318" s="17"/>
      <c r="B318" s="50"/>
      <c r="C318" s="50"/>
      <c r="D318" s="67" t="s">
        <v>88</v>
      </c>
      <c r="E318" s="60" t="s">
        <v>730</v>
      </c>
      <c r="F318" s="16"/>
    </row>
    <row r="319" spans="1:6" s="5" customFormat="1" ht="21" customHeight="1">
      <c r="A319" s="17"/>
      <c r="B319" s="50"/>
      <c r="C319" s="50"/>
      <c r="D319" s="67" t="s">
        <v>87</v>
      </c>
      <c r="E319" s="63">
        <f>E318/E317*100</f>
        <v>135.94333333333333</v>
      </c>
      <c r="F319" s="16"/>
    </row>
    <row r="320" spans="1:6" s="5" customFormat="1" ht="22.5" customHeight="1">
      <c r="A320" s="17"/>
      <c r="B320" s="50"/>
      <c r="C320" s="50"/>
      <c r="D320" s="59" t="s">
        <v>213</v>
      </c>
      <c r="E320" s="60" t="s">
        <v>701</v>
      </c>
      <c r="F320" s="16"/>
    </row>
    <row r="321" spans="1:6" s="5" customFormat="1" ht="18.75" customHeight="1">
      <c r="A321" s="17"/>
      <c r="B321" s="50"/>
      <c r="C321" s="50"/>
      <c r="D321" s="67" t="s">
        <v>88</v>
      </c>
      <c r="E321" s="60" t="s">
        <v>731</v>
      </c>
      <c r="F321" s="16"/>
    </row>
    <row r="322" spans="1:6" s="5" customFormat="1" ht="22.5" customHeight="1">
      <c r="A322" s="17"/>
      <c r="B322" s="50"/>
      <c r="C322" s="50"/>
      <c r="D322" s="67" t="s">
        <v>87</v>
      </c>
      <c r="E322" s="63">
        <f>E321/E320*100</f>
        <v>99.5063841698426</v>
      </c>
      <c r="F322" s="16"/>
    </row>
    <row r="323" spans="1:6" s="5" customFormat="1" ht="70.5" customHeight="1">
      <c r="A323" s="17"/>
      <c r="B323" s="58"/>
      <c r="C323" s="58"/>
      <c r="D323" s="59" t="s">
        <v>316</v>
      </c>
      <c r="E323" s="60" t="s">
        <v>703</v>
      </c>
      <c r="F323" s="16"/>
    </row>
    <row r="324" spans="1:6" s="5" customFormat="1" ht="22.5" customHeight="1">
      <c r="A324" s="17"/>
      <c r="B324" s="58"/>
      <c r="C324" s="58"/>
      <c r="D324" s="67" t="s">
        <v>88</v>
      </c>
      <c r="E324" s="60" t="s">
        <v>318</v>
      </c>
      <c r="F324" s="16"/>
    </row>
    <row r="325" spans="1:6" s="5" customFormat="1" ht="22.5" customHeight="1">
      <c r="A325" s="17"/>
      <c r="B325" s="58"/>
      <c r="C325" s="58"/>
      <c r="D325" s="67" t="s">
        <v>87</v>
      </c>
      <c r="E325" s="63">
        <f>E324/E323*100</f>
        <v>34.24657534246575</v>
      </c>
      <c r="F325" s="16"/>
    </row>
    <row r="326" spans="1:6" s="5" customFormat="1" ht="75.75" customHeight="1">
      <c r="A326" s="17"/>
      <c r="B326" s="58"/>
      <c r="C326" s="58"/>
      <c r="D326" s="59" t="s">
        <v>712</v>
      </c>
      <c r="E326" s="60" t="s">
        <v>620</v>
      </c>
      <c r="F326" s="16"/>
    </row>
    <row r="327" spans="1:6" s="5" customFormat="1" ht="26.25" customHeight="1">
      <c r="A327" s="17"/>
      <c r="B327" s="58"/>
      <c r="C327" s="58"/>
      <c r="D327" s="67" t="s">
        <v>88</v>
      </c>
      <c r="E327" s="60" t="s">
        <v>632</v>
      </c>
      <c r="F327" s="16"/>
    </row>
    <row r="328" spans="1:6" s="5" customFormat="1" ht="19.5" customHeight="1">
      <c r="A328" s="17"/>
      <c r="B328" s="58"/>
      <c r="C328" s="58"/>
      <c r="D328" s="67" t="s">
        <v>87</v>
      </c>
      <c r="E328" s="63">
        <f>E327/E326*100</f>
        <v>85.74161494712715</v>
      </c>
      <c r="F328" s="16"/>
    </row>
    <row r="329" spans="1:6" s="5" customFormat="1" ht="22.5" customHeight="1">
      <c r="A329" s="17"/>
      <c r="B329" s="321"/>
      <c r="C329" s="321"/>
      <c r="D329" s="65" t="s">
        <v>175</v>
      </c>
      <c r="E329" s="145">
        <f>SUM(E8+E23+E38+E56+E80+E89+E98+E152+E170+E215+E224+E245+E257+E296)</f>
        <v>46054297.36000001</v>
      </c>
      <c r="F329" s="16"/>
    </row>
    <row r="330" spans="1:6" s="5" customFormat="1" ht="27" customHeight="1">
      <c r="A330" s="17"/>
      <c r="B330" s="320"/>
      <c r="C330" s="320"/>
      <c r="D330" s="146" t="s">
        <v>88</v>
      </c>
      <c r="E330" s="145">
        <f>SUM(E9+E24+E39+E57+E81+E90+E99+E153+E171+E216+E225+E246+E258+E297)</f>
        <v>45651177.800000004</v>
      </c>
      <c r="F330" s="16"/>
    </row>
    <row r="331" spans="1:6" s="5" customFormat="1" ht="24.75" customHeight="1">
      <c r="A331" s="17"/>
      <c r="B331" s="321"/>
      <c r="C331" s="321"/>
      <c r="D331" s="146" t="s">
        <v>87</v>
      </c>
      <c r="E331" s="121">
        <f>E330/E329*100</f>
        <v>99.12468633090008</v>
      </c>
      <c r="F331" s="16"/>
    </row>
    <row r="332" spans="1:6" s="5" customFormat="1" ht="69.75" customHeight="1">
      <c r="A332" s="17"/>
      <c r="B332" s="58"/>
      <c r="C332" s="58"/>
      <c r="D332" s="65" t="s">
        <v>160</v>
      </c>
      <c r="E332" s="145">
        <f>SUM(E11+E26+E41+E59+E83+E92+E101+E155+E173+E218+E227+E248+E260+E299)</f>
        <v>714069.6</v>
      </c>
      <c r="F332" s="16"/>
    </row>
    <row r="333" spans="1:6" s="5" customFormat="1" ht="33" customHeight="1">
      <c r="A333" s="17"/>
      <c r="B333" s="58"/>
      <c r="C333" s="58"/>
      <c r="D333" s="146" t="s">
        <v>88</v>
      </c>
      <c r="E333" s="145">
        <f>SUM(E12+E27+E42+E60+E84+E93+E102+E156+E174+E219+E228+E249+E261+E300)</f>
        <v>713992.9199999999</v>
      </c>
      <c r="F333" s="16"/>
    </row>
    <row r="334" spans="1:6" s="5" customFormat="1" ht="23.25" customHeight="1">
      <c r="A334" s="17"/>
      <c r="B334" s="58"/>
      <c r="C334" s="58"/>
      <c r="D334" s="146" t="s">
        <v>87</v>
      </c>
      <c r="E334" s="121">
        <f>E333/E332*100</f>
        <v>99.98926155097485</v>
      </c>
      <c r="F334" s="16"/>
    </row>
    <row r="335" spans="1:6" s="5" customFormat="1" ht="23.25" customHeight="1">
      <c r="A335" s="17"/>
      <c r="B335" s="161" t="s">
        <v>174</v>
      </c>
      <c r="C335" s="149"/>
      <c r="D335" s="149"/>
      <c r="E335" s="149"/>
      <c r="F335" s="16"/>
    </row>
    <row r="336" spans="1:6" s="5" customFormat="1" ht="28.5" customHeight="1">
      <c r="A336" s="17"/>
      <c r="B336" s="64" t="s">
        <v>58</v>
      </c>
      <c r="C336" s="64"/>
      <c r="D336" s="65" t="s">
        <v>90</v>
      </c>
      <c r="E336" s="145">
        <v>249448</v>
      </c>
      <c r="F336" s="16"/>
    </row>
    <row r="337" spans="1:6" s="5" customFormat="1" ht="23.25" customHeight="1">
      <c r="A337" s="17"/>
      <c r="B337" s="64"/>
      <c r="C337" s="64"/>
      <c r="D337" s="146" t="s">
        <v>88</v>
      </c>
      <c r="E337" s="145">
        <v>0</v>
      </c>
      <c r="F337" s="16"/>
    </row>
    <row r="338" spans="1:6" s="5" customFormat="1" ht="23.25" customHeight="1">
      <c r="A338" s="17"/>
      <c r="B338" s="64"/>
      <c r="C338" s="64"/>
      <c r="D338" s="146" t="s">
        <v>87</v>
      </c>
      <c r="E338" s="121">
        <f>E337/E336*100</f>
        <v>0</v>
      </c>
      <c r="F338" s="16"/>
    </row>
    <row r="339" spans="1:6" s="5" customFormat="1" ht="70.5" customHeight="1">
      <c r="A339" s="17"/>
      <c r="B339" s="58"/>
      <c r="C339" s="58"/>
      <c r="D339" s="59" t="s">
        <v>160</v>
      </c>
      <c r="E339" s="60" t="s">
        <v>368</v>
      </c>
      <c r="F339" s="16"/>
    </row>
    <row r="340" spans="1:6" s="5" customFormat="1" ht="21" customHeight="1">
      <c r="A340" s="17"/>
      <c r="B340" s="58"/>
      <c r="C340" s="58"/>
      <c r="D340" s="67" t="s">
        <v>88</v>
      </c>
      <c r="E340" s="60" t="s">
        <v>130</v>
      </c>
      <c r="F340" s="25"/>
    </row>
    <row r="341" spans="1:6" s="5" customFormat="1" ht="21" customHeight="1">
      <c r="A341" s="17"/>
      <c r="B341" s="58"/>
      <c r="C341" s="58"/>
      <c r="D341" s="67" t="s">
        <v>87</v>
      </c>
      <c r="E341" s="63">
        <f>E340/E339*100</f>
        <v>0</v>
      </c>
      <c r="F341" s="25"/>
    </row>
    <row r="342" spans="1:6" s="5" customFormat="1" ht="119.25" customHeight="1">
      <c r="A342" s="17"/>
      <c r="B342" s="58"/>
      <c r="C342" s="58"/>
      <c r="D342" s="148" t="s">
        <v>360</v>
      </c>
      <c r="E342" s="60" t="s">
        <v>368</v>
      </c>
      <c r="F342" s="25"/>
    </row>
    <row r="343" spans="1:6" s="5" customFormat="1" ht="21" customHeight="1">
      <c r="A343" s="17"/>
      <c r="B343" s="58"/>
      <c r="C343" s="58"/>
      <c r="D343" s="67" t="s">
        <v>88</v>
      </c>
      <c r="E343" s="60" t="s">
        <v>130</v>
      </c>
      <c r="F343" s="25"/>
    </row>
    <row r="344" spans="1:6" s="5" customFormat="1" ht="21" customHeight="1">
      <c r="A344" s="17"/>
      <c r="B344" s="58"/>
      <c r="C344" s="58"/>
      <c r="D344" s="67" t="s">
        <v>87</v>
      </c>
      <c r="E344" s="63">
        <f>E343/E342*100</f>
        <v>0</v>
      </c>
      <c r="F344" s="25"/>
    </row>
    <row r="345" spans="1:6" s="5" customFormat="1" ht="42.75" customHeight="1">
      <c r="A345" s="17"/>
      <c r="B345" s="64" t="s">
        <v>81</v>
      </c>
      <c r="C345" s="64"/>
      <c r="D345" s="65" t="s">
        <v>361</v>
      </c>
      <c r="E345" s="145">
        <v>9</v>
      </c>
      <c r="F345" s="25"/>
    </row>
    <row r="346" spans="1:6" s="5" customFormat="1" ht="20.25" customHeight="1">
      <c r="A346" s="17"/>
      <c r="B346" s="64"/>
      <c r="C346" s="64"/>
      <c r="D346" s="146" t="s">
        <v>88</v>
      </c>
      <c r="E346" s="145">
        <v>9</v>
      </c>
      <c r="F346" s="25"/>
    </row>
    <row r="347" spans="1:6" s="5" customFormat="1" ht="21" customHeight="1">
      <c r="A347" s="17"/>
      <c r="B347" s="64"/>
      <c r="C347" s="64"/>
      <c r="D347" s="146" t="s">
        <v>87</v>
      </c>
      <c r="E347" s="121">
        <f>E346/E345*100</f>
        <v>100</v>
      </c>
      <c r="F347" s="25"/>
    </row>
    <row r="348" spans="1:6" s="5" customFormat="1" ht="66.75" customHeight="1">
      <c r="A348" s="17"/>
      <c r="B348" s="58"/>
      <c r="C348" s="58"/>
      <c r="D348" s="59" t="s">
        <v>160</v>
      </c>
      <c r="E348" s="60" t="s">
        <v>130</v>
      </c>
      <c r="F348" s="25"/>
    </row>
    <row r="349" spans="1:6" s="5" customFormat="1" ht="21" customHeight="1">
      <c r="A349" s="17"/>
      <c r="B349" s="58"/>
      <c r="C349" s="58"/>
      <c r="D349" s="67" t="s">
        <v>88</v>
      </c>
      <c r="E349" s="60" t="s">
        <v>130</v>
      </c>
      <c r="F349" s="25"/>
    </row>
    <row r="350" spans="1:6" s="5" customFormat="1" ht="24" customHeight="1">
      <c r="A350" s="17"/>
      <c r="B350" s="58"/>
      <c r="C350" s="58"/>
      <c r="D350" s="67" t="s">
        <v>87</v>
      </c>
      <c r="E350" s="63">
        <v>0</v>
      </c>
      <c r="F350" s="25"/>
    </row>
    <row r="351" spans="1:6" s="5" customFormat="1" ht="39" customHeight="1">
      <c r="A351" s="17"/>
      <c r="B351" s="58"/>
      <c r="C351" s="58"/>
      <c r="D351" s="148" t="s">
        <v>289</v>
      </c>
      <c r="E351" s="60" t="s">
        <v>362</v>
      </c>
      <c r="F351" s="25"/>
    </row>
    <row r="352" spans="1:6" s="5" customFormat="1" ht="26.25" customHeight="1">
      <c r="A352" s="17"/>
      <c r="B352" s="58"/>
      <c r="C352" s="58"/>
      <c r="D352" s="67" t="s">
        <v>88</v>
      </c>
      <c r="E352" s="60" t="s">
        <v>362</v>
      </c>
      <c r="F352" s="25"/>
    </row>
    <row r="353" spans="1:6" s="5" customFormat="1" ht="26.25" customHeight="1">
      <c r="A353" s="17"/>
      <c r="B353" s="58"/>
      <c r="C353" s="58"/>
      <c r="D353" s="67" t="s">
        <v>87</v>
      </c>
      <c r="E353" s="63">
        <f>E352/E351*100</f>
        <v>100</v>
      </c>
      <c r="F353" s="25"/>
    </row>
    <row r="354" spans="1:6" s="5" customFormat="1" ht="26.25" customHeight="1">
      <c r="A354" s="17"/>
      <c r="B354" s="64" t="s">
        <v>82</v>
      </c>
      <c r="C354" s="64"/>
      <c r="D354" s="65" t="s">
        <v>91</v>
      </c>
      <c r="E354" s="145">
        <f>SUM(E360+E363)</f>
        <v>1317460.41</v>
      </c>
      <c r="F354" s="25"/>
    </row>
    <row r="355" spans="1:6" s="5" customFormat="1" ht="26.25" customHeight="1">
      <c r="A355" s="17"/>
      <c r="B355" s="64"/>
      <c r="C355" s="64"/>
      <c r="D355" s="146" t="s">
        <v>88</v>
      </c>
      <c r="E355" s="145">
        <f>SUM(E361+E364)</f>
        <v>1317460.41</v>
      </c>
      <c r="F355" s="25"/>
    </row>
    <row r="356" spans="1:6" s="5" customFormat="1" ht="26.25" customHeight="1">
      <c r="A356" s="17"/>
      <c r="B356" s="64"/>
      <c r="C356" s="64"/>
      <c r="D356" s="146" t="s">
        <v>87</v>
      </c>
      <c r="E356" s="121">
        <f>E355/E354*100</f>
        <v>100</v>
      </c>
      <c r="F356" s="25"/>
    </row>
    <row r="357" spans="1:6" s="5" customFormat="1" ht="66" customHeight="1">
      <c r="A357" s="17"/>
      <c r="B357" s="58"/>
      <c r="C357" s="58"/>
      <c r="D357" s="59" t="s">
        <v>160</v>
      </c>
      <c r="E357" s="60" t="s">
        <v>130</v>
      </c>
      <c r="F357" s="25"/>
    </row>
    <row r="358" spans="1:6" s="5" customFormat="1" ht="26.25" customHeight="1">
      <c r="A358" s="17"/>
      <c r="B358" s="58"/>
      <c r="C358" s="58"/>
      <c r="D358" s="67" t="s">
        <v>88</v>
      </c>
      <c r="E358" s="60" t="s">
        <v>130</v>
      </c>
      <c r="F358" s="25"/>
    </row>
    <row r="359" spans="1:6" s="5" customFormat="1" ht="26.25" customHeight="1">
      <c r="A359" s="17"/>
      <c r="B359" s="58"/>
      <c r="C359" s="58"/>
      <c r="D359" s="67" t="s">
        <v>87</v>
      </c>
      <c r="E359" s="63">
        <v>0</v>
      </c>
      <c r="F359" s="25"/>
    </row>
    <row r="360" spans="1:6" s="5" customFormat="1" ht="87" customHeight="1">
      <c r="A360" s="17"/>
      <c r="B360" s="58"/>
      <c r="C360" s="58"/>
      <c r="D360" s="148" t="s">
        <v>317</v>
      </c>
      <c r="E360" s="60" t="s">
        <v>363</v>
      </c>
      <c r="F360" s="25"/>
    </row>
    <row r="361" spans="1:6" s="5" customFormat="1" ht="26.25" customHeight="1">
      <c r="A361" s="17"/>
      <c r="B361" s="58"/>
      <c r="C361" s="58"/>
      <c r="D361" s="67" t="s">
        <v>88</v>
      </c>
      <c r="E361" s="60" t="s">
        <v>363</v>
      </c>
      <c r="F361" s="25"/>
    </row>
    <row r="362" spans="1:6" s="5" customFormat="1" ht="26.25" customHeight="1">
      <c r="A362" s="17"/>
      <c r="B362" s="58"/>
      <c r="C362" s="58"/>
      <c r="D362" s="67" t="s">
        <v>87</v>
      </c>
      <c r="E362" s="63">
        <f>E361/E360*100</f>
        <v>100</v>
      </c>
      <c r="F362" s="25"/>
    </row>
    <row r="363" spans="1:6" s="5" customFormat="1" ht="85.5" customHeight="1">
      <c r="A363" s="17"/>
      <c r="B363" s="58"/>
      <c r="C363" s="58"/>
      <c r="D363" s="148" t="s">
        <v>189</v>
      </c>
      <c r="E363" s="60" t="s">
        <v>375</v>
      </c>
      <c r="F363" s="25"/>
    </row>
    <row r="364" spans="1:6" s="5" customFormat="1" ht="26.25" customHeight="1">
      <c r="A364" s="17"/>
      <c r="B364" s="58"/>
      <c r="C364" s="58"/>
      <c r="D364" s="67" t="s">
        <v>88</v>
      </c>
      <c r="E364" s="60" t="s">
        <v>375</v>
      </c>
      <c r="F364" s="25"/>
    </row>
    <row r="365" spans="1:6" s="5" customFormat="1" ht="26.25" customHeight="1">
      <c r="A365" s="17"/>
      <c r="B365" s="58"/>
      <c r="C365" s="58"/>
      <c r="D365" s="67" t="s">
        <v>87</v>
      </c>
      <c r="E365" s="63">
        <f>E364/E363*100</f>
        <v>100</v>
      </c>
      <c r="F365" s="25"/>
    </row>
    <row r="366" spans="1:6" s="5" customFormat="1" ht="28.5" customHeight="1">
      <c r="A366" s="17"/>
      <c r="B366" s="64" t="s">
        <v>131</v>
      </c>
      <c r="C366" s="64"/>
      <c r="D366" s="65" t="s">
        <v>92</v>
      </c>
      <c r="E366" s="145">
        <f>SUM(E372+E375)</f>
        <v>7385</v>
      </c>
      <c r="F366" s="25"/>
    </row>
    <row r="367" spans="1:6" s="5" customFormat="1" ht="26.25" customHeight="1">
      <c r="A367" s="17"/>
      <c r="B367" s="64"/>
      <c r="C367" s="64"/>
      <c r="D367" s="146" t="s">
        <v>88</v>
      </c>
      <c r="E367" s="145">
        <f>SUM(E373+E376)</f>
        <v>6765.380000000001</v>
      </c>
      <c r="F367" s="25"/>
    </row>
    <row r="368" spans="1:6" s="5" customFormat="1" ht="26.25" customHeight="1">
      <c r="A368" s="17"/>
      <c r="B368" s="64"/>
      <c r="C368" s="64"/>
      <c r="D368" s="146" t="s">
        <v>87</v>
      </c>
      <c r="E368" s="121">
        <f>E367/E366*100</f>
        <v>91.60974949221396</v>
      </c>
      <c r="F368" s="25"/>
    </row>
    <row r="369" spans="1:6" s="5" customFormat="1" ht="72" customHeight="1">
      <c r="A369" s="17"/>
      <c r="B369" s="58"/>
      <c r="C369" s="58"/>
      <c r="D369" s="59" t="s">
        <v>160</v>
      </c>
      <c r="E369" s="60" t="s">
        <v>130</v>
      </c>
      <c r="F369" s="25"/>
    </row>
    <row r="370" spans="1:6" s="5" customFormat="1" ht="20.25" customHeight="1">
      <c r="A370" s="17"/>
      <c r="B370" s="58"/>
      <c r="C370" s="58"/>
      <c r="D370" s="67" t="s">
        <v>88</v>
      </c>
      <c r="E370" s="60" t="s">
        <v>130</v>
      </c>
      <c r="F370" s="25"/>
    </row>
    <row r="371" spans="1:6" s="5" customFormat="1" ht="21.75" customHeight="1">
      <c r="A371" s="17"/>
      <c r="B371" s="58"/>
      <c r="C371" s="58"/>
      <c r="D371" s="67" t="s">
        <v>87</v>
      </c>
      <c r="E371" s="63">
        <v>0</v>
      </c>
      <c r="F371" s="25"/>
    </row>
    <row r="372" spans="1:6" s="5" customFormat="1" ht="51.75" customHeight="1">
      <c r="A372" s="17"/>
      <c r="B372" s="58"/>
      <c r="C372" s="58"/>
      <c r="D372" s="148" t="s">
        <v>364</v>
      </c>
      <c r="E372" s="60" t="s">
        <v>378</v>
      </c>
      <c r="F372" s="25"/>
    </row>
    <row r="373" spans="1:6" s="5" customFormat="1" ht="23.25" customHeight="1">
      <c r="A373" s="17"/>
      <c r="B373" s="58"/>
      <c r="C373" s="58"/>
      <c r="D373" s="67" t="s">
        <v>88</v>
      </c>
      <c r="E373" s="60" t="s">
        <v>379</v>
      </c>
      <c r="F373" s="25"/>
    </row>
    <row r="374" spans="1:6" s="5" customFormat="1" ht="20.25" customHeight="1">
      <c r="A374" s="17"/>
      <c r="B374" s="58"/>
      <c r="C374" s="58"/>
      <c r="D374" s="67" t="s">
        <v>87</v>
      </c>
      <c r="E374" s="63">
        <f>E373/E372*100</f>
        <v>99.98948626045402</v>
      </c>
      <c r="F374" s="25"/>
    </row>
    <row r="375" spans="1:6" s="5" customFormat="1" ht="54" customHeight="1">
      <c r="A375" s="17"/>
      <c r="B375" s="58"/>
      <c r="C375" s="58"/>
      <c r="D375" s="59" t="s">
        <v>176</v>
      </c>
      <c r="E375" s="60" t="s">
        <v>376</v>
      </c>
      <c r="F375" s="25"/>
    </row>
    <row r="376" spans="1:6" s="5" customFormat="1" ht="21.75" customHeight="1">
      <c r="A376" s="17"/>
      <c r="B376" s="58"/>
      <c r="C376" s="58"/>
      <c r="D376" s="67" t="s">
        <v>88</v>
      </c>
      <c r="E376" s="60" t="s">
        <v>377</v>
      </c>
      <c r="F376" s="25"/>
    </row>
    <row r="377" spans="1:6" s="5" customFormat="1" ht="21" customHeight="1">
      <c r="A377" s="17"/>
      <c r="B377" s="58"/>
      <c r="C377" s="58"/>
      <c r="D377" s="67" t="s">
        <v>87</v>
      </c>
      <c r="E377" s="63">
        <f>E376/E375*100</f>
        <v>80.650625</v>
      </c>
      <c r="F377" s="25"/>
    </row>
    <row r="378" spans="1:6" s="5" customFormat="1" ht="21" customHeight="1">
      <c r="A378" s="17"/>
      <c r="B378" s="327" t="s">
        <v>136</v>
      </c>
      <c r="C378" s="327"/>
      <c r="D378" s="328" t="s">
        <v>94</v>
      </c>
      <c r="E378" s="145">
        <f>SUM(E384+E387)</f>
        <v>595719.71</v>
      </c>
      <c r="F378" s="25"/>
    </row>
    <row r="379" spans="1:6" s="5" customFormat="1" ht="21" customHeight="1">
      <c r="A379" s="17"/>
      <c r="B379" s="327"/>
      <c r="C379" s="327"/>
      <c r="D379" s="330" t="s">
        <v>88</v>
      </c>
      <c r="E379" s="145">
        <f>SUM(E385+E388)</f>
        <v>595719.71</v>
      </c>
      <c r="F379" s="25"/>
    </row>
    <row r="380" spans="1:6" s="5" customFormat="1" ht="21" customHeight="1">
      <c r="A380" s="17"/>
      <c r="B380" s="327"/>
      <c r="C380" s="327"/>
      <c r="D380" s="330" t="s">
        <v>87</v>
      </c>
      <c r="E380" s="121">
        <f>E379/E378*100</f>
        <v>100</v>
      </c>
      <c r="F380" s="25"/>
    </row>
    <row r="381" spans="1:6" s="5" customFormat="1" ht="65.25" customHeight="1">
      <c r="A381" s="17"/>
      <c r="B381" s="323"/>
      <c r="C381" s="323"/>
      <c r="D381" s="324" t="s">
        <v>160</v>
      </c>
      <c r="E381" s="325" t="s">
        <v>130</v>
      </c>
      <c r="F381" s="25"/>
    </row>
    <row r="382" spans="1:6" s="5" customFormat="1" ht="21" customHeight="1">
      <c r="A382" s="17"/>
      <c r="B382" s="323"/>
      <c r="C382" s="323"/>
      <c r="D382" s="329" t="s">
        <v>88</v>
      </c>
      <c r="E382" s="325" t="s">
        <v>130</v>
      </c>
      <c r="F382" s="25"/>
    </row>
    <row r="383" spans="1:6" s="5" customFormat="1" ht="21" customHeight="1">
      <c r="A383" s="17"/>
      <c r="B383" s="323"/>
      <c r="C383" s="323"/>
      <c r="D383" s="329" t="s">
        <v>87</v>
      </c>
      <c r="E383" s="326">
        <v>0</v>
      </c>
      <c r="F383" s="25"/>
    </row>
    <row r="384" spans="1:6" s="5" customFormat="1" ht="87.75" customHeight="1">
      <c r="A384" s="17"/>
      <c r="B384" s="323"/>
      <c r="C384" s="323"/>
      <c r="D384" s="331" t="s">
        <v>734</v>
      </c>
      <c r="E384" s="325" t="s">
        <v>735</v>
      </c>
      <c r="F384" s="25"/>
    </row>
    <row r="385" spans="1:6" s="5" customFormat="1" ht="21" customHeight="1">
      <c r="A385" s="17"/>
      <c r="B385" s="323"/>
      <c r="C385" s="323"/>
      <c r="D385" s="332" t="s">
        <v>88</v>
      </c>
      <c r="E385" s="325" t="s">
        <v>735</v>
      </c>
      <c r="F385" s="25"/>
    </row>
    <row r="386" spans="1:6" s="5" customFormat="1" ht="21" customHeight="1">
      <c r="A386" s="17"/>
      <c r="B386" s="323"/>
      <c r="C386" s="323"/>
      <c r="D386" s="332" t="s">
        <v>87</v>
      </c>
      <c r="E386" s="326">
        <v>100</v>
      </c>
      <c r="F386" s="25"/>
    </row>
    <row r="387" spans="1:6" s="5" customFormat="1" ht="67.5" customHeight="1">
      <c r="A387" s="17"/>
      <c r="B387" s="323"/>
      <c r="C387" s="323"/>
      <c r="D387" s="324" t="s">
        <v>732</v>
      </c>
      <c r="E387" s="325" t="s">
        <v>733</v>
      </c>
      <c r="F387" s="25"/>
    </row>
    <row r="388" spans="1:6" s="5" customFormat="1" ht="21" customHeight="1">
      <c r="A388" s="17"/>
      <c r="B388" s="323"/>
      <c r="C388" s="323"/>
      <c r="D388" s="329" t="s">
        <v>88</v>
      </c>
      <c r="E388" s="325" t="s">
        <v>733</v>
      </c>
      <c r="F388" s="25"/>
    </row>
    <row r="389" spans="1:6" s="5" customFormat="1" ht="21" customHeight="1">
      <c r="A389" s="17"/>
      <c r="B389" s="323"/>
      <c r="C389" s="323"/>
      <c r="D389" s="329" t="s">
        <v>87</v>
      </c>
      <c r="E389" s="326">
        <v>100</v>
      </c>
      <c r="F389" s="25"/>
    </row>
    <row r="390" spans="1:6" s="5" customFormat="1" ht="24.75" customHeight="1">
      <c r="A390" s="17"/>
      <c r="B390" s="64" t="s">
        <v>124</v>
      </c>
      <c r="C390" s="64"/>
      <c r="D390" s="65" t="s">
        <v>95</v>
      </c>
      <c r="E390" s="145">
        <v>100000</v>
      </c>
      <c r="F390" s="25"/>
    </row>
    <row r="391" spans="1:6" s="5" customFormat="1" ht="25.5" customHeight="1">
      <c r="A391" s="17"/>
      <c r="B391" s="64"/>
      <c r="C391" s="64"/>
      <c r="D391" s="146" t="s">
        <v>88</v>
      </c>
      <c r="E391" s="145">
        <v>100000</v>
      </c>
      <c r="F391" s="25"/>
    </row>
    <row r="392" spans="1:6" s="5" customFormat="1" ht="21" customHeight="1">
      <c r="A392" s="17"/>
      <c r="B392" s="64"/>
      <c r="C392" s="64"/>
      <c r="D392" s="146" t="s">
        <v>87</v>
      </c>
      <c r="E392" s="121">
        <f>E391/E390*100</f>
        <v>100</v>
      </c>
      <c r="F392" s="25"/>
    </row>
    <row r="393" spans="1:6" s="5" customFormat="1" ht="67.5" customHeight="1">
      <c r="A393" s="17"/>
      <c r="B393" s="58"/>
      <c r="C393" s="58"/>
      <c r="D393" s="59" t="s">
        <v>160</v>
      </c>
      <c r="E393" s="60" t="s">
        <v>130</v>
      </c>
      <c r="F393" s="25"/>
    </row>
    <row r="394" spans="1:6" s="5" customFormat="1" ht="21" customHeight="1">
      <c r="A394" s="17"/>
      <c r="B394" s="58"/>
      <c r="C394" s="58"/>
      <c r="D394" s="67" t="s">
        <v>88</v>
      </c>
      <c r="E394" s="60" t="s">
        <v>130</v>
      </c>
      <c r="F394" s="25"/>
    </row>
    <row r="395" spans="1:6" s="5" customFormat="1" ht="27" customHeight="1">
      <c r="A395" s="17"/>
      <c r="B395" s="58"/>
      <c r="C395" s="58"/>
      <c r="D395" s="67" t="s">
        <v>87</v>
      </c>
      <c r="E395" s="63">
        <v>0</v>
      </c>
      <c r="F395" s="25"/>
    </row>
    <row r="396" spans="1:6" s="5" customFormat="1" ht="84" customHeight="1">
      <c r="A396" s="17"/>
      <c r="B396" s="50"/>
      <c r="C396" s="50"/>
      <c r="D396" s="148" t="s">
        <v>189</v>
      </c>
      <c r="E396" s="60" t="s">
        <v>615</v>
      </c>
      <c r="F396" s="25"/>
    </row>
    <row r="397" spans="1:6" s="5" customFormat="1" ht="25.5" customHeight="1">
      <c r="A397" s="17"/>
      <c r="B397" s="50"/>
      <c r="C397" s="50"/>
      <c r="D397" s="67" t="s">
        <v>88</v>
      </c>
      <c r="E397" s="60" t="s">
        <v>615</v>
      </c>
      <c r="F397" s="25"/>
    </row>
    <row r="398" spans="1:6" s="5" customFormat="1" ht="22.5" customHeight="1">
      <c r="A398" s="17"/>
      <c r="B398" s="50"/>
      <c r="C398" s="50"/>
      <c r="D398" s="67" t="s">
        <v>87</v>
      </c>
      <c r="E398" s="63">
        <f>E397/E396*100</f>
        <v>100</v>
      </c>
      <c r="F398" s="25"/>
    </row>
    <row r="399" spans="1:6" s="5" customFormat="1" ht="43.5" customHeight="1">
      <c r="A399" s="17"/>
      <c r="B399" s="336" t="s">
        <v>305</v>
      </c>
      <c r="C399" s="336"/>
      <c r="D399" s="337" t="s">
        <v>100</v>
      </c>
      <c r="E399" s="339">
        <v>40000</v>
      </c>
      <c r="F399" s="25"/>
    </row>
    <row r="400" spans="1:6" s="5" customFormat="1" ht="22.5" customHeight="1">
      <c r="A400" s="17"/>
      <c r="B400" s="336"/>
      <c r="C400" s="336"/>
      <c r="D400" s="340" t="s">
        <v>88</v>
      </c>
      <c r="E400" s="339">
        <v>40000</v>
      </c>
      <c r="F400" s="25"/>
    </row>
    <row r="401" spans="1:6" s="5" customFormat="1" ht="22.5" customHeight="1">
      <c r="A401" s="17"/>
      <c r="B401" s="336"/>
      <c r="C401" s="336"/>
      <c r="D401" s="340" t="s">
        <v>87</v>
      </c>
      <c r="E401" s="339">
        <v>100</v>
      </c>
      <c r="F401" s="25"/>
    </row>
    <row r="402" spans="1:6" s="5" customFormat="1" ht="68.25" customHeight="1">
      <c r="A402" s="17"/>
      <c r="B402" s="333"/>
      <c r="C402" s="333"/>
      <c r="D402" s="334" t="s">
        <v>160</v>
      </c>
      <c r="E402" s="335" t="s">
        <v>130</v>
      </c>
      <c r="F402" s="25"/>
    </row>
    <row r="403" spans="1:6" s="5" customFormat="1" ht="22.5" customHeight="1">
      <c r="A403" s="17"/>
      <c r="B403" s="333"/>
      <c r="C403" s="333"/>
      <c r="D403" s="338" t="s">
        <v>88</v>
      </c>
      <c r="E403" s="335" t="s">
        <v>130</v>
      </c>
      <c r="F403" s="25"/>
    </row>
    <row r="404" spans="1:6" s="5" customFormat="1" ht="22.5" customHeight="1">
      <c r="A404" s="17"/>
      <c r="B404" s="333"/>
      <c r="C404" s="333"/>
      <c r="D404" s="338" t="s">
        <v>87</v>
      </c>
      <c r="E404" s="326">
        <v>0</v>
      </c>
      <c r="F404" s="25"/>
    </row>
    <row r="405" spans="1:6" s="5" customFormat="1" ht="81.75" customHeight="1">
      <c r="A405" s="17"/>
      <c r="B405" s="333"/>
      <c r="C405" s="333"/>
      <c r="D405" s="334" t="s">
        <v>736</v>
      </c>
      <c r="E405" s="335" t="s">
        <v>737</v>
      </c>
      <c r="F405" s="25"/>
    </row>
    <row r="406" spans="1:6" s="5" customFormat="1" ht="22.5" customHeight="1">
      <c r="A406" s="17"/>
      <c r="B406" s="333"/>
      <c r="C406" s="333"/>
      <c r="D406" s="338" t="s">
        <v>88</v>
      </c>
      <c r="E406" s="335" t="s">
        <v>737</v>
      </c>
      <c r="F406" s="25"/>
    </row>
    <row r="407" spans="1:6" s="5" customFormat="1" ht="22.5" customHeight="1">
      <c r="A407" s="17"/>
      <c r="B407" s="333"/>
      <c r="C407" s="333"/>
      <c r="D407" s="338" t="s">
        <v>87</v>
      </c>
      <c r="E407" s="326">
        <v>100</v>
      </c>
      <c r="F407" s="25"/>
    </row>
    <row r="408" spans="1:6" s="5" customFormat="1" ht="27.75" customHeight="1">
      <c r="A408" s="17"/>
      <c r="B408" s="58"/>
      <c r="C408" s="58"/>
      <c r="D408" s="342" t="s">
        <v>177</v>
      </c>
      <c r="E408" s="145">
        <f>SUM(E336+E345+E354+E366+E378+E390+E399)</f>
        <v>2310022.12</v>
      </c>
      <c r="F408" s="49"/>
    </row>
    <row r="409" spans="1:6" s="5" customFormat="1" ht="28.5" customHeight="1">
      <c r="A409" s="17"/>
      <c r="B409" s="58"/>
      <c r="C409" s="58"/>
      <c r="D409" s="344" t="s">
        <v>88</v>
      </c>
      <c r="E409" s="145">
        <f>SUM(E337+E346+E355+E367+E379+E391+E400)</f>
        <v>2059954.4999999998</v>
      </c>
      <c r="F409" s="49"/>
    </row>
    <row r="410" spans="1:6" s="5" customFormat="1" ht="28.5" customHeight="1">
      <c r="A410" s="17"/>
      <c r="B410" s="58"/>
      <c r="C410" s="58"/>
      <c r="D410" s="344" t="s">
        <v>87</v>
      </c>
      <c r="E410" s="121">
        <f>E409/E408*100</f>
        <v>89.17466556554011</v>
      </c>
      <c r="F410" s="49"/>
    </row>
    <row r="411" spans="1:6" s="5" customFormat="1" ht="65.25" customHeight="1">
      <c r="A411" s="17"/>
      <c r="B411" s="64"/>
      <c r="C411" s="321"/>
      <c r="D411" s="341" t="s">
        <v>160</v>
      </c>
      <c r="E411" s="145">
        <f>SUM(E339+E348+E357+E369+E381+E393+E402)</f>
        <v>249448</v>
      </c>
      <c r="F411" s="49"/>
    </row>
    <row r="412" spans="1:6" s="5" customFormat="1" ht="28.5" customHeight="1">
      <c r="A412" s="17"/>
      <c r="B412" s="64"/>
      <c r="C412" s="58"/>
      <c r="D412" s="343" t="s">
        <v>88</v>
      </c>
      <c r="E412" s="145">
        <f>SUM(E340+E349+E358+E370+E382+E394+E403)</f>
        <v>0</v>
      </c>
      <c r="F412" s="49"/>
    </row>
    <row r="413" spans="1:6" s="5" customFormat="1" ht="28.5" customHeight="1">
      <c r="A413" s="17"/>
      <c r="B413" s="64"/>
      <c r="C413" s="58"/>
      <c r="D413" s="343" t="s">
        <v>87</v>
      </c>
      <c r="E413" s="121">
        <f>E412/E411*100</f>
        <v>0</v>
      </c>
      <c r="F413" s="49"/>
    </row>
    <row r="414" spans="1:6" s="5" customFormat="1" ht="27" customHeight="1">
      <c r="A414" s="17"/>
      <c r="B414" s="64"/>
      <c r="C414" s="64"/>
      <c r="D414" s="65" t="s">
        <v>178</v>
      </c>
      <c r="E414" s="145">
        <f>SUM(E329+E408)</f>
        <v>48364319.480000004</v>
      </c>
      <c r="F414" s="19"/>
    </row>
    <row r="415" spans="1:6" s="5" customFormat="1" ht="23.25" customHeight="1">
      <c r="A415" s="17"/>
      <c r="B415" s="64"/>
      <c r="C415" s="64"/>
      <c r="D415" s="146" t="s">
        <v>88</v>
      </c>
      <c r="E415" s="145">
        <f>SUM(E330+E409)</f>
        <v>47711132.300000004</v>
      </c>
      <c r="F415" s="19"/>
    </row>
    <row r="416" spans="1:6" s="5" customFormat="1" ht="27" customHeight="1">
      <c r="A416" s="15"/>
      <c r="B416" s="64"/>
      <c r="C416" s="64"/>
      <c r="D416" s="146" t="s">
        <v>87</v>
      </c>
      <c r="E416" s="121">
        <f>E415/E414*100</f>
        <v>98.64944407980327</v>
      </c>
      <c r="F416" s="19"/>
    </row>
    <row r="417" spans="2:5" ht="90" customHeight="1">
      <c r="B417" s="322"/>
      <c r="C417" s="64"/>
      <c r="D417" s="65" t="s">
        <v>179</v>
      </c>
      <c r="E417" s="145">
        <f>SUM(E332+E411)</f>
        <v>963517.6</v>
      </c>
    </row>
    <row r="418" spans="2:5" ht="27.75" customHeight="1">
      <c r="B418" s="322"/>
      <c r="C418" s="64"/>
      <c r="D418" s="146" t="s">
        <v>88</v>
      </c>
      <c r="E418" s="145">
        <f>SUM(E333+E412)</f>
        <v>713992.9199999999</v>
      </c>
    </row>
    <row r="419" spans="2:5" ht="20.25" customHeight="1">
      <c r="B419" s="322"/>
      <c r="C419" s="64"/>
      <c r="D419" s="146" t="s">
        <v>87</v>
      </c>
      <c r="E419" s="121">
        <f>E418/E417*100</f>
        <v>74.10273771854297</v>
      </c>
    </row>
    <row r="420" spans="2:5" ht="12.75">
      <c r="B420" s="35"/>
      <c r="C420" s="36"/>
      <c r="D420" s="36"/>
      <c r="E420" s="36"/>
    </row>
    <row r="421" spans="2:5" ht="12.75">
      <c r="B421" s="35"/>
      <c r="C421" s="36"/>
      <c r="D421" s="36"/>
      <c r="E421" s="36"/>
    </row>
    <row r="422" spans="2:5" ht="12.75">
      <c r="B422" s="35"/>
      <c r="C422" s="36"/>
      <c r="D422" s="36"/>
      <c r="E422" s="36"/>
    </row>
    <row r="423" spans="2:5" ht="12.75">
      <c r="B423" s="35"/>
      <c r="C423" s="36"/>
      <c r="D423" s="36"/>
      <c r="E423" s="36"/>
    </row>
    <row r="424" spans="2:5" ht="12.75">
      <c r="B424" s="35"/>
      <c r="C424" s="36"/>
      <c r="D424" s="36"/>
      <c r="E424" s="36"/>
    </row>
    <row r="425" spans="2:5" ht="12.75">
      <c r="B425" s="35"/>
      <c r="C425" s="36"/>
      <c r="D425" s="36"/>
      <c r="E425" s="36"/>
    </row>
    <row r="426" spans="2:5" ht="12.75">
      <c r="B426" s="1"/>
      <c r="C426" s="36"/>
      <c r="D426" s="36"/>
      <c r="E426" s="36"/>
    </row>
    <row r="427" spans="2:5" ht="12.75">
      <c r="B427" s="1"/>
      <c r="C427" s="36"/>
      <c r="D427" s="36"/>
      <c r="E427" s="36"/>
    </row>
    <row r="428" spans="2:5" ht="12.75">
      <c r="B428" s="1"/>
      <c r="C428" s="36"/>
      <c r="D428" s="36"/>
      <c r="E428" s="36"/>
    </row>
    <row r="429" ht="12.75">
      <c r="B429" s="1"/>
    </row>
    <row r="430" ht="12.75">
      <c r="B430" s="1"/>
    </row>
    <row r="431" ht="12.75">
      <c r="B431" s="1"/>
    </row>
    <row r="432" ht="12.75">
      <c r="B432" s="1"/>
    </row>
    <row r="433" ht="12.75">
      <c r="B433" s="1"/>
    </row>
    <row r="434" ht="12.75">
      <c r="B434" s="1"/>
    </row>
    <row r="435" ht="12.75">
      <c r="B435" s="1"/>
    </row>
    <row r="436" ht="12.75">
      <c r="B436" s="1"/>
    </row>
    <row r="437" ht="12.75">
      <c r="B437" s="1"/>
    </row>
    <row r="438" ht="12.75">
      <c r="B438" s="1"/>
    </row>
    <row r="439" ht="12.75">
      <c r="B439" s="1"/>
    </row>
    <row r="440" ht="12.75">
      <c r="B440" s="1"/>
    </row>
    <row r="441" ht="12.75">
      <c r="B441" s="1"/>
    </row>
    <row r="442" ht="12.75">
      <c r="B442" s="1"/>
    </row>
    <row r="443" ht="12.75">
      <c r="B443" s="1"/>
    </row>
    <row r="444" ht="12.75">
      <c r="B444" s="1"/>
    </row>
    <row r="445" ht="12.75">
      <c r="B445" s="1"/>
    </row>
    <row r="446" ht="12.75">
      <c r="B446" s="1"/>
    </row>
    <row r="447" ht="12.75">
      <c r="B447" s="1"/>
    </row>
  </sheetData>
  <sheetProtection/>
  <mergeCells count="2">
    <mergeCell ref="C302:D302"/>
    <mergeCell ref="C305:D305"/>
  </mergeCells>
  <printOptions/>
  <pageMargins left="0.7480314960629921" right="0.5511811023622047" top="0.5905511811023623" bottom="0.5905511811023623" header="0.5118110236220472" footer="0.5118110236220472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W296"/>
  <sheetViews>
    <sheetView tabSelected="1" zoomScalePageLayoutView="0" workbookViewId="0" topLeftCell="A187">
      <selection activeCell="I76" sqref="I76"/>
    </sheetView>
  </sheetViews>
  <sheetFormatPr defaultColWidth="9.140625" defaultRowHeight="12.75"/>
  <cols>
    <col min="1" max="1" width="1.421875" style="0" customWidth="1"/>
    <col min="2" max="2" width="3.28125" style="0" customWidth="1"/>
    <col min="3" max="3" width="4.57421875" style="0" customWidth="1"/>
    <col min="4" max="4" width="14.421875" style="0" customWidth="1"/>
    <col min="5" max="5" width="9.8515625" style="0" customWidth="1"/>
    <col min="6" max="6" width="10.28125" style="0" customWidth="1"/>
    <col min="7" max="7" width="10.140625" style="0" customWidth="1"/>
    <col min="8" max="9" width="9.421875" style="0" customWidth="1"/>
    <col min="10" max="10" width="8.421875" style="0" customWidth="1"/>
    <col min="11" max="11" width="8.7109375" style="0" customWidth="1"/>
    <col min="12" max="12" width="8.00390625" style="0" customWidth="1"/>
    <col min="13" max="13" width="6.7109375" style="0" customWidth="1"/>
    <col min="14" max="14" width="8.00390625" style="0" customWidth="1"/>
    <col min="15" max="15" width="8.8515625" style="0" customWidth="1"/>
    <col min="16" max="16" width="9.140625" style="0" customWidth="1"/>
    <col min="17" max="17" width="8.140625" style="0" customWidth="1"/>
    <col min="18" max="18" width="4.28125" style="0" customWidth="1"/>
    <col min="19" max="19" width="3.8515625" style="0" customWidth="1"/>
  </cols>
  <sheetData>
    <row r="1" ht="1.5" customHeight="1"/>
    <row r="2" ht="12.75" hidden="1"/>
    <row r="3" spans="1:19" ht="20.25" customHeight="1">
      <c r="A3" s="36"/>
      <c r="B3" s="36"/>
      <c r="C3" s="36"/>
      <c r="D3" s="2"/>
      <c r="E3" s="2"/>
      <c r="F3" s="2" t="s">
        <v>475</v>
      </c>
      <c r="G3" s="12"/>
      <c r="H3" s="12"/>
      <c r="I3" s="2"/>
      <c r="J3" s="2"/>
      <c r="K3" s="2"/>
      <c r="L3" s="2"/>
      <c r="M3" s="2"/>
      <c r="N3" s="2"/>
      <c r="O3" s="2"/>
      <c r="P3" s="2"/>
      <c r="Q3" s="36"/>
      <c r="R3" s="36"/>
      <c r="S3" s="36"/>
    </row>
    <row r="4" spans="1:19" ht="18" customHeight="1">
      <c r="A4" s="36"/>
      <c r="B4" s="36"/>
      <c r="C4" s="36" t="s">
        <v>474</v>
      </c>
      <c r="D4" s="356" t="s">
        <v>12</v>
      </c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6"/>
      <c r="R4" s="36"/>
      <c r="S4" s="36"/>
    </row>
    <row r="5" spans="1:19" s="4" customFormat="1" ht="15" customHeight="1">
      <c r="A5" s="53"/>
      <c r="B5" s="357" t="s">
        <v>0</v>
      </c>
      <c r="C5" s="357" t="s">
        <v>3</v>
      </c>
      <c r="D5" s="357" t="s">
        <v>48</v>
      </c>
      <c r="E5" s="357" t="s">
        <v>145</v>
      </c>
      <c r="F5" s="357" t="s">
        <v>146</v>
      </c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4" customFormat="1" ht="15" customHeight="1">
      <c r="A6" s="53"/>
      <c r="B6" s="357"/>
      <c r="C6" s="357"/>
      <c r="D6" s="357"/>
      <c r="E6" s="357"/>
      <c r="F6" s="357" t="s">
        <v>147</v>
      </c>
      <c r="G6" s="357" t="s">
        <v>42</v>
      </c>
      <c r="H6" s="357"/>
      <c r="I6" s="357"/>
      <c r="J6" s="357"/>
      <c r="K6" s="357"/>
      <c r="L6" s="357"/>
      <c r="M6" s="357"/>
      <c r="N6" s="357"/>
      <c r="O6" s="357" t="s">
        <v>148</v>
      </c>
      <c r="P6" s="357" t="s">
        <v>42</v>
      </c>
      <c r="Q6" s="357"/>
      <c r="R6" s="357"/>
      <c r="S6" s="357"/>
    </row>
    <row r="7" spans="1:19" s="4" customFormat="1" ht="34.5" customHeight="1">
      <c r="A7" s="53"/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 t="s">
        <v>149</v>
      </c>
      <c r="Q7" s="357" t="s">
        <v>5</v>
      </c>
      <c r="R7" s="357" t="s">
        <v>217</v>
      </c>
      <c r="S7" s="357" t="s">
        <v>218</v>
      </c>
    </row>
    <row r="8" spans="1:19" s="5" customFormat="1" ht="7.5" customHeight="1">
      <c r="A8" s="53"/>
      <c r="B8" s="357"/>
      <c r="C8" s="357"/>
      <c r="D8" s="357"/>
      <c r="E8" s="357"/>
      <c r="F8" s="357"/>
      <c r="G8" s="357" t="s">
        <v>219</v>
      </c>
      <c r="H8" s="357" t="s">
        <v>42</v>
      </c>
      <c r="I8" s="357"/>
      <c r="J8" s="357" t="s">
        <v>150</v>
      </c>
      <c r="K8" s="357" t="s">
        <v>151</v>
      </c>
      <c r="L8" s="357" t="s">
        <v>152</v>
      </c>
      <c r="M8" s="357" t="s">
        <v>153</v>
      </c>
      <c r="N8" s="357" t="s">
        <v>154</v>
      </c>
      <c r="O8" s="357"/>
      <c r="P8" s="357"/>
      <c r="Q8" s="357"/>
      <c r="R8" s="357"/>
      <c r="S8" s="357"/>
    </row>
    <row r="9" spans="1:19" ht="19.5" customHeight="1">
      <c r="A9" s="53"/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 t="s">
        <v>155</v>
      </c>
      <c r="R9" s="357"/>
      <c r="S9" s="357"/>
    </row>
    <row r="10" spans="1:19" ht="155.25" customHeight="1">
      <c r="A10" s="53"/>
      <c r="B10" s="357"/>
      <c r="C10" s="357"/>
      <c r="D10" s="357"/>
      <c r="E10" s="357"/>
      <c r="F10" s="357"/>
      <c r="G10" s="357"/>
      <c r="H10" s="163" t="s">
        <v>156</v>
      </c>
      <c r="I10" s="163" t="s">
        <v>157</v>
      </c>
      <c r="J10" s="357"/>
      <c r="K10" s="357"/>
      <c r="L10" s="357"/>
      <c r="M10" s="357"/>
      <c r="N10" s="357"/>
      <c r="O10" s="357"/>
      <c r="P10" s="357"/>
      <c r="Q10" s="357"/>
      <c r="R10" s="357"/>
      <c r="S10" s="357"/>
    </row>
    <row r="11" spans="1:19" ht="19.5" customHeight="1">
      <c r="A11" s="53"/>
      <c r="B11" s="163">
        <v>1</v>
      </c>
      <c r="C11" s="163">
        <v>2</v>
      </c>
      <c r="D11" s="163">
        <v>3</v>
      </c>
      <c r="E11" s="163">
        <v>4</v>
      </c>
      <c r="F11" s="163">
        <v>5</v>
      </c>
      <c r="G11" s="163">
        <v>6</v>
      </c>
      <c r="H11" s="163">
        <v>7</v>
      </c>
      <c r="I11" s="163">
        <v>8</v>
      </c>
      <c r="J11" s="163">
        <v>9</v>
      </c>
      <c r="K11" s="163">
        <v>10</v>
      </c>
      <c r="L11" s="163">
        <v>11</v>
      </c>
      <c r="M11" s="163">
        <v>12</v>
      </c>
      <c r="N11" s="163">
        <v>13</v>
      </c>
      <c r="O11" s="163">
        <v>14</v>
      </c>
      <c r="P11" s="163">
        <v>15</v>
      </c>
      <c r="Q11" s="163">
        <v>16</v>
      </c>
      <c r="R11" s="163">
        <v>17</v>
      </c>
      <c r="S11" s="346">
        <v>18</v>
      </c>
    </row>
    <row r="12" spans="1:20" ht="28.5" customHeight="1">
      <c r="A12" s="95"/>
      <c r="B12" s="164" t="s">
        <v>58</v>
      </c>
      <c r="C12" s="96"/>
      <c r="D12" s="97" t="s">
        <v>90</v>
      </c>
      <c r="E12" s="94">
        <f>SUM(F12+O12)</f>
        <v>1678645.1</v>
      </c>
      <c r="F12" s="94">
        <f>SUM(G12+J12+K12+L12+N12)</f>
        <v>925090.1</v>
      </c>
      <c r="G12" s="94">
        <f aca="true" t="shared" si="0" ref="G12:G81">+SUM(H12+I12)</f>
        <v>925090.1</v>
      </c>
      <c r="H12" s="165">
        <f aca="true" t="shared" si="1" ref="H12:P13">SUM(H15+H18+H21)</f>
        <v>16499.94</v>
      </c>
      <c r="I12" s="165">
        <f t="shared" si="1"/>
        <v>908590.16</v>
      </c>
      <c r="J12" s="165">
        <f t="shared" si="1"/>
        <v>0</v>
      </c>
      <c r="K12" s="165">
        <f t="shared" si="1"/>
        <v>0</v>
      </c>
      <c r="L12" s="165">
        <f t="shared" si="1"/>
        <v>0</v>
      </c>
      <c r="M12" s="165">
        <f t="shared" si="1"/>
        <v>0</v>
      </c>
      <c r="N12" s="165">
        <f t="shared" si="1"/>
        <v>0</v>
      </c>
      <c r="O12" s="165">
        <f t="shared" si="1"/>
        <v>753555</v>
      </c>
      <c r="P12" s="165">
        <f t="shared" si="1"/>
        <v>753555</v>
      </c>
      <c r="Q12" s="165">
        <f>SUM(Q15+Q18+Q21)</f>
        <v>481997</v>
      </c>
      <c r="R12" s="166">
        <v>0</v>
      </c>
      <c r="S12" s="103">
        <v>0</v>
      </c>
      <c r="T12" s="2"/>
    </row>
    <row r="13" spans="1:20" ht="25.5" customHeight="1">
      <c r="A13" s="95"/>
      <c r="B13" s="96"/>
      <c r="C13" s="96"/>
      <c r="D13" s="232" t="s">
        <v>88</v>
      </c>
      <c r="E13" s="94">
        <f>SUM(F13+O13)</f>
        <v>1494329</v>
      </c>
      <c r="F13" s="94">
        <f>SUM(G13+J13+K13+L13+N13)</f>
        <v>924918.44</v>
      </c>
      <c r="G13" s="94">
        <f t="shared" si="0"/>
        <v>924918.44</v>
      </c>
      <c r="H13" s="165">
        <f t="shared" si="1"/>
        <v>16499.94</v>
      </c>
      <c r="I13" s="165">
        <f t="shared" si="1"/>
        <v>908418.5</v>
      </c>
      <c r="J13" s="165">
        <f t="shared" si="1"/>
        <v>0</v>
      </c>
      <c r="K13" s="165">
        <f t="shared" si="1"/>
        <v>0</v>
      </c>
      <c r="L13" s="165">
        <f t="shared" si="1"/>
        <v>0</v>
      </c>
      <c r="M13" s="165">
        <f t="shared" si="1"/>
        <v>0</v>
      </c>
      <c r="N13" s="165">
        <f t="shared" si="1"/>
        <v>0</v>
      </c>
      <c r="O13" s="165">
        <f t="shared" si="1"/>
        <v>569410.56</v>
      </c>
      <c r="P13" s="165">
        <f t="shared" si="1"/>
        <v>569410.56</v>
      </c>
      <c r="Q13" s="165">
        <f>SUM(Q16+Q19+Q22)</f>
        <v>481996.99</v>
      </c>
      <c r="R13" s="166">
        <v>0</v>
      </c>
      <c r="S13" s="103">
        <v>0</v>
      </c>
      <c r="T13" s="2"/>
    </row>
    <row r="14" spans="1:20" ht="19.5" customHeight="1">
      <c r="A14" s="95"/>
      <c r="B14" s="96"/>
      <c r="C14" s="96"/>
      <c r="D14" s="233" t="s">
        <v>87</v>
      </c>
      <c r="E14" s="234">
        <f>E13/E12*100</f>
        <v>89.01994829043971</v>
      </c>
      <c r="F14" s="234">
        <f>F13/F12*100</f>
        <v>99.98144396961982</v>
      </c>
      <c r="G14" s="234">
        <f>G13/G12*100</f>
        <v>99.98144396961982</v>
      </c>
      <c r="H14" s="234">
        <f>H13/H12*100</f>
        <v>100</v>
      </c>
      <c r="I14" s="234">
        <f>I13/I12*100</f>
        <v>99.98110699327846</v>
      </c>
      <c r="J14" s="234">
        <v>0</v>
      </c>
      <c r="K14" s="234">
        <v>0</v>
      </c>
      <c r="L14" s="234">
        <v>0</v>
      </c>
      <c r="M14" s="234">
        <v>0</v>
      </c>
      <c r="N14" s="234">
        <v>0</v>
      </c>
      <c r="O14" s="165">
        <f>SUM(O17+O20+O23)</f>
        <v>75.56323825069174</v>
      </c>
      <c r="P14" s="234">
        <f>P13/P12*100</f>
        <v>75.56323825069174</v>
      </c>
      <c r="Q14" s="234">
        <f>Q13/Q12*100</f>
        <v>99.99999792529829</v>
      </c>
      <c r="R14" s="193">
        <v>0</v>
      </c>
      <c r="S14" s="235">
        <v>0</v>
      </c>
      <c r="T14" s="2"/>
    </row>
    <row r="15" spans="1:20" ht="38.25" customHeight="1">
      <c r="A15" s="53"/>
      <c r="B15" s="100"/>
      <c r="C15" s="101" t="s">
        <v>80</v>
      </c>
      <c r="D15" s="102" t="s">
        <v>221</v>
      </c>
      <c r="E15" s="98">
        <f>SUM(F15+O15)</f>
        <v>753555</v>
      </c>
      <c r="F15" s="98">
        <f>SUM(G15+J15+K15+L15+N15)</f>
        <v>0</v>
      </c>
      <c r="G15" s="98">
        <f t="shared" si="0"/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172">
        <v>753555</v>
      </c>
      <c r="P15" s="172">
        <v>753555</v>
      </c>
      <c r="Q15" s="228">
        <v>481997</v>
      </c>
      <c r="R15" s="193">
        <v>0</v>
      </c>
      <c r="S15" s="224">
        <v>0</v>
      </c>
      <c r="T15" s="229"/>
    </row>
    <row r="16" spans="1:19" ht="27" customHeight="1">
      <c r="A16" s="53"/>
      <c r="B16" s="100"/>
      <c r="C16" s="100"/>
      <c r="D16" s="230" t="s">
        <v>88</v>
      </c>
      <c r="E16" s="98">
        <f>SUM(F16+O16)</f>
        <v>569410.56</v>
      </c>
      <c r="F16" s="98">
        <f>SUM(G16+J16+K16+L16+N16)</f>
        <v>0</v>
      </c>
      <c r="G16" s="98">
        <f t="shared" si="0"/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98">
        <v>569410.56</v>
      </c>
      <c r="P16" s="98">
        <v>569410.56</v>
      </c>
      <c r="Q16" s="224">
        <v>481996.99</v>
      </c>
      <c r="R16" s="224">
        <v>0</v>
      </c>
      <c r="S16" s="224">
        <v>0</v>
      </c>
    </row>
    <row r="17" spans="1:19" ht="20.25" customHeight="1">
      <c r="A17" s="53"/>
      <c r="B17" s="100"/>
      <c r="C17" s="100"/>
      <c r="D17" s="231" t="s">
        <v>87</v>
      </c>
      <c r="E17" s="225">
        <f>E16/E15*100</f>
        <v>75.56323825069174</v>
      </c>
      <c r="F17" s="225">
        <v>0</v>
      </c>
      <c r="G17" s="98">
        <f t="shared" si="0"/>
        <v>0</v>
      </c>
      <c r="H17" s="225">
        <v>0</v>
      </c>
      <c r="I17" s="225">
        <v>0</v>
      </c>
      <c r="J17" s="225">
        <v>0</v>
      </c>
      <c r="K17" s="225">
        <v>0</v>
      </c>
      <c r="L17" s="225">
        <v>0</v>
      </c>
      <c r="M17" s="225">
        <v>0</v>
      </c>
      <c r="N17" s="225">
        <v>0</v>
      </c>
      <c r="O17" s="225">
        <f>O16/O15*100</f>
        <v>75.56323825069174</v>
      </c>
      <c r="P17" s="225">
        <f>P16/P15*100</f>
        <v>75.56323825069174</v>
      </c>
      <c r="Q17" s="226">
        <v>0</v>
      </c>
      <c r="R17" s="226">
        <v>0</v>
      </c>
      <c r="S17" s="227">
        <v>0</v>
      </c>
    </row>
    <row r="18" spans="1:19" ht="19.5" customHeight="1">
      <c r="A18" s="53"/>
      <c r="B18" s="100"/>
      <c r="C18" s="101" t="s">
        <v>220</v>
      </c>
      <c r="D18" s="102" t="s">
        <v>222</v>
      </c>
      <c r="E18" s="98">
        <f>SUM(F18+O18)</f>
        <v>24937.74</v>
      </c>
      <c r="F18" s="98">
        <f>SUM(G18+J18+K18+L18+N18)</f>
        <v>24937.74</v>
      </c>
      <c r="G18" s="98">
        <f t="shared" si="0"/>
        <v>24937.74</v>
      </c>
      <c r="H18" s="98">
        <v>0</v>
      </c>
      <c r="I18" s="169">
        <v>24937.74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98">
        <v>0</v>
      </c>
      <c r="R18" s="170">
        <v>0</v>
      </c>
      <c r="S18" s="98">
        <v>0</v>
      </c>
    </row>
    <row r="19" spans="1:19" ht="30" customHeight="1">
      <c r="A19" s="53"/>
      <c r="B19" s="100"/>
      <c r="C19" s="100"/>
      <c r="D19" s="230" t="s">
        <v>88</v>
      </c>
      <c r="E19" s="98">
        <f>SUM(F19+O19)</f>
        <v>24766.08</v>
      </c>
      <c r="F19" s="98">
        <f>SUM(G19+J19+K19+L19+N19)</f>
        <v>24766.08</v>
      </c>
      <c r="G19" s="98">
        <f t="shared" si="0"/>
        <v>24766.08</v>
      </c>
      <c r="H19" s="98">
        <v>0</v>
      </c>
      <c r="I19" s="98">
        <v>24766.08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98">
        <v>0</v>
      </c>
      <c r="P19" s="98">
        <v>0</v>
      </c>
      <c r="Q19" s="224">
        <v>0</v>
      </c>
      <c r="R19" s="224">
        <v>0</v>
      </c>
      <c r="S19" s="224">
        <v>0</v>
      </c>
    </row>
    <row r="20" spans="1:19" ht="19.5" customHeight="1">
      <c r="A20" s="53"/>
      <c r="B20" s="100"/>
      <c r="C20" s="100"/>
      <c r="D20" s="231" t="s">
        <v>87</v>
      </c>
      <c r="E20" s="225">
        <f>E19/E18*100</f>
        <v>99.31164572250734</v>
      </c>
      <c r="F20" s="225">
        <f>F19/F18*100</f>
        <v>99.31164572250734</v>
      </c>
      <c r="G20" s="225">
        <f>G19/G18*100</f>
        <v>99.31164572250734</v>
      </c>
      <c r="H20" s="225">
        <v>0</v>
      </c>
      <c r="I20" s="225">
        <f>I19/I18*100</f>
        <v>99.31164572250734</v>
      </c>
      <c r="J20" s="225">
        <v>0</v>
      </c>
      <c r="K20" s="225">
        <v>0</v>
      </c>
      <c r="L20" s="171">
        <f>SUM(L23+L26+L29)</f>
        <v>0</v>
      </c>
      <c r="M20" s="171">
        <f>SUM(M23+M26+M29)</f>
        <v>0</v>
      </c>
      <c r="N20" s="225">
        <v>0</v>
      </c>
      <c r="O20" s="171">
        <v>0</v>
      </c>
      <c r="P20" s="225">
        <v>0</v>
      </c>
      <c r="Q20" s="226">
        <v>0</v>
      </c>
      <c r="R20" s="226">
        <v>0</v>
      </c>
      <c r="S20" s="227">
        <v>0</v>
      </c>
    </row>
    <row r="21" spans="1:20" ht="24.75" customHeight="1">
      <c r="A21" s="53"/>
      <c r="B21" s="100"/>
      <c r="C21" s="101" t="s">
        <v>89</v>
      </c>
      <c r="D21" s="102" t="s">
        <v>223</v>
      </c>
      <c r="E21" s="98">
        <f>SUM(F21+O21)</f>
        <v>900152.36</v>
      </c>
      <c r="F21" s="98">
        <f>SUM(G21+J21+K21+L21+N21)</f>
        <v>900152.36</v>
      </c>
      <c r="G21" s="98">
        <f t="shared" si="0"/>
        <v>900152.36</v>
      </c>
      <c r="H21" s="169">
        <v>16499.94</v>
      </c>
      <c r="I21" s="169">
        <v>883652.42</v>
      </c>
      <c r="J21" s="98">
        <v>0</v>
      </c>
      <c r="K21" s="172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170">
        <v>0</v>
      </c>
      <c r="S21" s="98">
        <v>0</v>
      </c>
      <c r="T21" s="229"/>
    </row>
    <row r="22" spans="1:20" ht="25.5" customHeight="1">
      <c r="A22" s="53"/>
      <c r="B22" s="129"/>
      <c r="C22" s="129"/>
      <c r="D22" s="230" t="s">
        <v>88</v>
      </c>
      <c r="E22" s="98">
        <f>SUM(F22+O22)</f>
        <v>900152.36</v>
      </c>
      <c r="F22" s="98">
        <f>SUM(G22+J22+K22+L22+N22)</f>
        <v>900152.36</v>
      </c>
      <c r="G22" s="98">
        <f t="shared" si="0"/>
        <v>900152.36</v>
      </c>
      <c r="H22" s="169">
        <v>16499.94</v>
      </c>
      <c r="I22" s="169">
        <v>883652.42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224">
        <v>0</v>
      </c>
      <c r="R22" s="224">
        <v>0</v>
      </c>
      <c r="S22" s="224">
        <v>0</v>
      </c>
      <c r="T22" s="229"/>
    </row>
    <row r="23" spans="1:20" ht="19.5" customHeight="1">
      <c r="A23" s="53"/>
      <c r="B23" s="129"/>
      <c r="C23" s="129"/>
      <c r="D23" s="231" t="s">
        <v>87</v>
      </c>
      <c r="E23" s="225">
        <f>E22/E21*100</f>
        <v>100</v>
      </c>
      <c r="F23" s="225">
        <f>F22/F21*100</f>
        <v>100</v>
      </c>
      <c r="G23" s="225">
        <f>G22/G21*100</f>
        <v>100</v>
      </c>
      <c r="H23" s="225">
        <f>H22/H21*100</f>
        <v>100</v>
      </c>
      <c r="I23" s="225">
        <f>I22/I21*100</f>
        <v>100</v>
      </c>
      <c r="J23" s="171">
        <v>0</v>
      </c>
      <c r="K23" s="171">
        <v>0</v>
      </c>
      <c r="L23" s="171">
        <f aca="true" t="shared" si="2" ref="L23:M25">SUM(L26+L29+L32)</f>
        <v>0</v>
      </c>
      <c r="M23" s="171">
        <f t="shared" si="2"/>
        <v>0</v>
      </c>
      <c r="N23" s="225">
        <v>0</v>
      </c>
      <c r="O23" s="171">
        <v>0</v>
      </c>
      <c r="P23" s="225">
        <v>0</v>
      </c>
      <c r="Q23" s="226">
        <v>0</v>
      </c>
      <c r="R23" s="226">
        <v>0</v>
      </c>
      <c r="S23" s="227">
        <v>0</v>
      </c>
      <c r="T23" s="229"/>
    </row>
    <row r="24" spans="1:20" ht="43.5" customHeight="1">
      <c r="A24" s="53"/>
      <c r="B24" s="96">
        <v>400</v>
      </c>
      <c r="C24" s="96"/>
      <c r="D24" s="97" t="s">
        <v>158</v>
      </c>
      <c r="E24" s="94">
        <f>SUM(F24+O24)</f>
        <v>546550.45</v>
      </c>
      <c r="F24" s="94">
        <f>SUM(G24+J24+K24+L24+N24)</f>
        <v>546550.45</v>
      </c>
      <c r="G24" s="94">
        <f t="shared" si="0"/>
        <v>545700.45</v>
      </c>
      <c r="H24" s="165">
        <f aca="true" t="shared" si="3" ref="H24:J25">SUM(H27)</f>
        <v>276395</v>
      </c>
      <c r="I24" s="165">
        <f t="shared" si="3"/>
        <v>269305.45</v>
      </c>
      <c r="J24" s="165">
        <f t="shared" si="3"/>
        <v>0</v>
      </c>
      <c r="K24" s="165">
        <f>SUM(K27+K30+K33)</f>
        <v>850</v>
      </c>
      <c r="L24" s="165">
        <f t="shared" si="2"/>
        <v>0</v>
      </c>
      <c r="M24" s="165">
        <f t="shared" si="2"/>
        <v>0</v>
      </c>
      <c r="N24" s="165">
        <f>SUM(N27+N30+N33)</f>
        <v>0</v>
      </c>
      <c r="O24" s="165">
        <f>SUM(O27)</f>
        <v>0</v>
      </c>
      <c r="P24" s="165">
        <f>SUM(P27)</f>
        <v>0</v>
      </c>
      <c r="Q24" s="103">
        <v>0</v>
      </c>
      <c r="R24" s="166">
        <v>0</v>
      </c>
      <c r="S24" s="103">
        <v>0</v>
      </c>
      <c r="T24" s="2"/>
    </row>
    <row r="25" spans="1:20" ht="25.5" customHeight="1">
      <c r="A25" s="53"/>
      <c r="B25" s="167"/>
      <c r="C25" s="96"/>
      <c r="D25" s="232" t="s">
        <v>88</v>
      </c>
      <c r="E25" s="94">
        <f>SUM(F25+O25)</f>
        <v>524396.5700000001</v>
      </c>
      <c r="F25" s="94">
        <f>SUM(G25+J25+K25+L25+N25)</f>
        <v>524396.5700000001</v>
      </c>
      <c r="G25" s="94">
        <f t="shared" si="0"/>
        <v>523567.77</v>
      </c>
      <c r="H25" s="165">
        <f t="shared" si="3"/>
        <v>272574.35</v>
      </c>
      <c r="I25" s="165">
        <f t="shared" si="3"/>
        <v>250993.42</v>
      </c>
      <c r="J25" s="165">
        <f t="shared" si="3"/>
        <v>0</v>
      </c>
      <c r="K25" s="165">
        <f>SUM(K28)</f>
        <v>828.8</v>
      </c>
      <c r="L25" s="165">
        <f t="shared" si="2"/>
        <v>0</v>
      </c>
      <c r="M25" s="165">
        <f t="shared" si="2"/>
        <v>0</v>
      </c>
      <c r="N25" s="165">
        <f>SUM(N28+N31+N34)</f>
        <v>0</v>
      </c>
      <c r="O25" s="165">
        <f>SUM(O28)</f>
        <v>0</v>
      </c>
      <c r="P25" s="165">
        <f>SUM(P28)</f>
        <v>0</v>
      </c>
      <c r="Q25" s="103">
        <v>0</v>
      </c>
      <c r="R25" s="166">
        <v>0</v>
      </c>
      <c r="S25" s="103">
        <v>0</v>
      </c>
      <c r="T25" s="2"/>
    </row>
    <row r="26" spans="1:20" ht="19.5" customHeight="1">
      <c r="A26" s="53"/>
      <c r="B26" s="167"/>
      <c r="C26" s="96"/>
      <c r="D26" s="233" t="s">
        <v>87</v>
      </c>
      <c r="E26" s="234">
        <f>E25/E24*100</f>
        <v>95.94659925721406</v>
      </c>
      <c r="F26" s="234">
        <f>F25/F24*100</f>
        <v>95.94659925721406</v>
      </c>
      <c r="G26" s="234">
        <f>G25/G24*100</f>
        <v>95.94417046934817</v>
      </c>
      <c r="H26" s="234">
        <f>H25/H24*100</f>
        <v>98.61768483510916</v>
      </c>
      <c r="I26" s="234">
        <f>I25/I24*100</f>
        <v>93.2002750037179</v>
      </c>
      <c r="J26" s="234">
        <v>0</v>
      </c>
      <c r="K26" s="234">
        <f>K25/K24*100</f>
        <v>97.50588235294117</v>
      </c>
      <c r="L26" s="234">
        <v>0</v>
      </c>
      <c r="M26" s="234">
        <v>0</v>
      </c>
      <c r="N26" s="234">
        <v>0</v>
      </c>
      <c r="O26" s="165">
        <v>0</v>
      </c>
      <c r="P26" s="234">
        <v>0</v>
      </c>
      <c r="Q26" s="237">
        <v>0</v>
      </c>
      <c r="R26" s="237">
        <v>0</v>
      </c>
      <c r="S26" s="235">
        <v>0</v>
      </c>
      <c r="T26" s="2"/>
    </row>
    <row r="27" spans="1:20" ht="27.75" customHeight="1">
      <c r="A27" s="53"/>
      <c r="B27" s="141"/>
      <c r="C27" s="100">
        <v>40002</v>
      </c>
      <c r="D27" s="140" t="s">
        <v>224</v>
      </c>
      <c r="E27" s="98">
        <f>SUM(F27+O27)</f>
        <v>546550.45</v>
      </c>
      <c r="F27" s="98">
        <f>SUM(G27+J27+K27+L27+N27)</f>
        <v>546550.45</v>
      </c>
      <c r="G27" s="98">
        <f t="shared" si="0"/>
        <v>545700.45</v>
      </c>
      <c r="H27" s="169">
        <v>276395</v>
      </c>
      <c r="I27" s="169">
        <v>269305.45</v>
      </c>
      <c r="J27" s="169">
        <v>0</v>
      </c>
      <c r="K27" s="169">
        <v>850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170">
        <v>0</v>
      </c>
      <c r="S27" s="98">
        <v>0</v>
      </c>
      <c r="T27" s="2"/>
    </row>
    <row r="28" spans="1:20" ht="24" customHeight="1">
      <c r="A28" s="53"/>
      <c r="B28" s="100"/>
      <c r="C28" s="100"/>
      <c r="D28" s="230" t="s">
        <v>88</v>
      </c>
      <c r="E28" s="98">
        <f>SUM(F28+O28)</f>
        <v>524396.5700000001</v>
      </c>
      <c r="F28" s="98">
        <f>SUM(G28+J28+K28+L28+N28)</f>
        <v>524396.5700000001</v>
      </c>
      <c r="G28" s="98">
        <f t="shared" si="0"/>
        <v>523567.77</v>
      </c>
      <c r="H28" s="98">
        <v>272574.35</v>
      </c>
      <c r="I28" s="98">
        <v>250993.42</v>
      </c>
      <c r="J28" s="98">
        <v>0</v>
      </c>
      <c r="K28" s="98">
        <v>828.8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  <c r="Q28" s="224">
        <v>0</v>
      </c>
      <c r="R28" s="224">
        <v>0</v>
      </c>
      <c r="S28" s="224">
        <v>0</v>
      </c>
      <c r="T28" s="2"/>
    </row>
    <row r="29" spans="1:20" ht="19.5" customHeight="1">
      <c r="A29" s="53"/>
      <c r="B29" s="100"/>
      <c r="C29" s="100"/>
      <c r="D29" s="231" t="s">
        <v>87</v>
      </c>
      <c r="E29" s="225">
        <f>E28/E27*100</f>
        <v>95.94659925721406</v>
      </c>
      <c r="F29" s="225">
        <f>F28/F27*100</f>
        <v>95.94659925721406</v>
      </c>
      <c r="G29" s="225">
        <f>G28/G27*100</f>
        <v>95.94417046934817</v>
      </c>
      <c r="H29" s="225">
        <f>H28/H27*100</f>
        <v>98.61768483510916</v>
      </c>
      <c r="I29" s="225">
        <f>I28/I27*100</f>
        <v>93.2002750037179</v>
      </c>
      <c r="J29" s="171">
        <v>0</v>
      </c>
      <c r="K29" s="225">
        <f>K28/K27*100</f>
        <v>97.50588235294117</v>
      </c>
      <c r="L29" s="236">
        <f aca="true" t="shared" si="4" ref="L29:M31">SUM(L32+L35+L38)</f>
        <v>0</v>
      </c>
      <c r="M29" s="171">
        <f t="shared" si="4"/>
        <v>0</v>
      </c>
      <c r="N29" s="225">
        <v>0</v>
      </c>
      <c r="O29" s="171">
        <v>0</v>
      </c>
      <c r="P29" s="225">
        <v>0</v>
      </c>
      <c r="Q29" s="226">
        <v>0</v>
      </c>
      <c r="R29" s="226">
        <v>0</v>
      </c>
      <c r="S29" s="227">
        <v>0</v>
      </c>
      <c r="T29" s="2"/>
    </row>
    <row r="30" spans="1:19" ht="24.75" customHeight="1">
      <c r="A30" s="53"/>
      <c r="B30" s="96">
        <v>600</v>
      </c>
      <c r="C30" s="96"/>
      <c r="D30" s="97" t="s">
        <v>91</v>
      </c>
      <c r="E30" s="94">
        <f>SUM(F30+O30)</f>
        <v>5064957.52</v>
      </c>
      <c r="F30" s="94">
        <f>SUM(G30+J30+K30+L30+N30)</f>
        <v>919876.8500000001</v>
      </c>
      <c r="G30" s="94">
        <f t="shared" si="0"/>
        <v>399876.85000000003</v>
      </c>
      <c r="H30" s="165">
        <f>SUM(H33+H36+H39+H42+H45+H48)</f>
        <v>0</v>
      </c>
      <c r="I30" s="165">
        <f>SUM(I33+I36+I39+I42+I45+I48)</f>
        <v>399876.85000000003</v>
      </c>
      <c r="J30" s="165">
        <f>SUM(J33+J36+J39+J42+J45+J48)</f>
        <v>520000</v>
      </c>
      <c r="K30" s="165">
        <f>SUM(K33+K36+K39)</f>
        <v>0</v>
      </c>
      <c r="L30" s="165">
        <f t="shared" si="4"/>
        <v>0</v>
      </c>
      <c r="M30" s="165">
        <f t="shared" si="4"/>
        <v>0</v>
      </c>
      <c r="N30" s="165">
        <f>SUM(N33+N36+N39)</f>
        <v>0</v>
      </c>
      <c r="O30" s="165">
        <f>SUM(O33+O36+O39+O42+O45+O48)</f>
        <v>4145080.67</v>
      </c>
      <c r="P30" s="165">
        <f>SUM(P33+P36+P39+P42+P45+P48)</f>
        <v>4145080.67</v>
      </c>
      <c r="Q30" s="165">
        <f>SUM(Q33+Q36+Q39+Q42+Q45)</f>
        <v>0</v>
      </c>
      <c r="R30" s="166">
        <v>0</v>
      </c>
      <c r="S30" s="103">
        <v>0</v>
      </c>
    </row>
    <row r="31" spans="1:20" ht="24.75" customHeight="1">
      <c r="A31" s="53"/>
      <c r="B31" s="167"/>
      <c r="C31" s="167"/>
      <c r="D31" s="232" t="s">
        <v>88</v>
      </c>
      <c r="E31" s="94">
        <f>SUM(F31+O31)</f>
        <v>4943174.11</v>
      </c>
      <c r="F31" s="94">
        <f>SUM(G31+J31+K31+L31+N31)</f>
        <v>887733.24</v>
      </c>
      <c r="G31" s="94">
        <f>+SUM(H31+I31)</f>
        <v>370703.67999999993</v>
      </c>
      <c r="H31" s="165">
        <f>SUM(H34+H37+H40+H43+H46)</f>
        <v>0</v>
      </c>
      <c r="I31" s="165">
        <f>SUM(I34+I37+I40+I43+I46+I49)</f>
        <v>370703.67999999993</v>
      </c>
      <c r="J31" s="165">
        <f>SUM(J34+J37+J40+J43+J46+J49)</f>
        <v>517029.56</v>
      </c>
      <c r="K31" s="165">
        <f>SUM(K34+K37+K40)</f>
        <v>0</v>
      </c>
      <c r="L31" s="165">
        <f t="shared" si="4"/>
        <v>0</v>
      </c>
      <c r="M31" s="165">
        <f t="shared" si="4"/>
        <v>0</v>
      </c>
      <c r="N31" s="165">
        <f>SUM(N34+N37+N40)</f>
        <v>0</v>
      </c>
      <c r="O31" s="165">
        <f>SUM(O34+O37+O40+O43+O46+O49)</f>
        <v>4055440.87</v>
      </c>
      <c r="P31" s="165">
        <f>SUM(P34+P37+P40+P43+P46+P49)</f>
        <v>4055440.87</v>
      </c>
      <c r="Q31" s="165">
        <f>SUM(Q34+Q37+Q40+Q43+Q46)</f>
        <v>0</v>
      </c>
      <c r="R31" s="166">
        <v>0</v>
      </c>
      <c r="S31" s="103">
        <v>0</v>
      </c>
      <c r="T31" s="2"/>
    </row>
    <row r="32" spans="1:20" ht="19.5" customHeight="1">
      <c r="A32" s="53"/>
      <c r="B32" s="167"/>
      <c r="C32" s="167"/>
      <c r="D32" s="233" t="s">
        <v>87</v>
      </c>
      <c r="E32" s="234">
        <f aca="true" t="shared" si="5" ref="E32:J32">E31/E30*100</f>
        <v>97.59556897527546</v>
      </c>
      <c r="F32" s="234">
        <f t="shared" si="5"/>
        <v>96.50566160024572</v>
      </c>
      <c r="G32" s="94">
        <f t="shared" si="0"/>
        <v>92.7044613860492</v>
      </c>
      <c r="H32" s="234">
        <v>0</v>
      </c>
      <c r="I32" s="234">
        <f t="shared" si="5"/>
        <v>92.7044613860492</v>
      </c>
      <c r="J32" s="234">
        <f t="shared" si="5"/>
        <v>99.42876153846154</v>
      </c>
      <c r="K32" s="234">
        <v>0</v>
      </c>
      <c r="L32" s="234">
        <v>0</v>
      </c>
      <c r="M32" s="234">
        <v>0</v>
      </c>
      <c r="N32" s="234">
        <v>0</v>
      </c>
      <c r="O32" s="234">
        <f>O31/O30*100</f>
        <v>97.83744136395782</v>
      </c>
      <c r="P32" s="234">
        <f>P31/P30*100</f>
        <v>97.83744136395782</v>
      </c>
      <c r="Q32" s="234">
        <v>0</v>
      </c>
      <c r="R32" s="237">
        <v>0</v>
      </c>
      <c r="S32" s="235">
        <v>0</v>
      </c>
      <c r="T32" s="2"/>
    </row>
    <row r="33" spans="1:21" ht="24" customHeight="1">
      <c r="A33" s="53"/>
      <c r="B33" s="100"/>
      <c r="C33" s="100">
        <v>60004</v>
      </c>
      <c r="D33" s="102" t="s">
        <v>225</v>
      </c>
      <c r="E33" s="98">
        <f>SUM(F33+O33)</f>
        <v>520000</v>
      </c>
      <c r="F33" s="98">
        <f>SUM(G33+J33+K33+L33+N33)</f>
        <v>520000</v>
      </c>
      <c r="G33" s="98">
        <f t="shared" si="0"/>
        <v>0</v>
      </c>
      <c r="H33" s="98">
        <v>0</v>
      </c>
      <c r="I33" s="98">
        <v>0</v>
      </c>
      <c r="J33" s="98">
        <v>520000</v>
      </c>
      <c r="K33" s="98">
        <v>0</v>
      </c>
      <c r="L33" s="98">
        <v>0</v>
      </c>
      <c r="M33" s="98">
        <v>0</v>
      </c>
      <c r="N33" s="99">
        <v>0</v>
      </c>
      <c r="O33" s="99">
        <v>0</v>
      </c>
      <c r="P33" s="99">
        <v>0</v>
      </c>
      <c r="Q33" s="99">
        <v>0</v>
      </c>
      <c r="R33" s="173">
        <v>0</v>
      </c>
      <c r="S33" s="99">
        <v>0</v>
      </c>
      <c r="T33" s="2"/>
      <c r="U33" s="2"/>
    </row>
    <row r="34" spans="1:21" ht="24" customHeight="1">
      <c r="A34" s="53"/>
      <c r="B34" s="100"/>
      <c r="C34" s="100"/>
      <c r="D34" s="230" t="s">
        <v>88</v>
      </c>
      <c r="E34" s="98">
        <f>SUM(F34+O34)</f>
        <v>517029.56</v>
      </c>
      <c r="F34" s="98">
        <f>SUM(G34+J34+K34+L34+N34)</f>
        <v>517029.56</v>
      </c>
      <c r="G34" s="98">
        <f t="shared" si="0"/>
        <v>0</v>
      </c>
      <c r="H34" s="98">
        <v>0</v>
      </c>
      <c r="I34" s="98">
        <v>0</v>
      </c>
      <c r="J34" s="98">
        <v>517029.56</v>
      </c>
      <c r="K34" s="98">
        <v>0</v>
      </c>
      <c r="L34" s="98">
        <v>0</v>
      </c>
      <c r="M34" s="98">
        <v>0</v>
      </c>
      <c r="N34" s="98">
        <v>0</v>
      </c>
      <c r="O34" s="98">
        <v>0</v>
      </c>
      <c r="P34" s="98">
        <v>0</v>
      </c>
      <c r="Q34" s="224">
        <v>0</v>
      </c>
      <c r="R34" s="224">
        <v>0</v>
      </c>
      <c r="S34" s="224">
        <v>0</v>
      </c>
      <c r="T34" s="2"/>
      <c r="U34" s="2"/>
    </row>
    <row r="35" spans="1:21" ht="19.5" customHeight="1">
      <c r="A35" s="53"/>
      <c r="B35" s="100"/>
      <c r="C35" s="100"/>
      <c r="D35" s="231" t="s">
        <v>87</v>
      </c>
      <c r="E35" s="225">
        <f>E34/E33*100</f>
        <v>99.42876153846154</v>
      </c>
      <c r="F35" s="225">
        <f>F34/F33*100</f>
        <v>99.42876153846154</v>
      </c>
      <c r="G35" s="98">
        <f t="shared" si="0"/>
        <v>0</v>
      </c>
      <c r="H35" s="225">
        <v>0</v>
      </c>
      <c r="I35" s="225">
        <v>0</v>
      </c>
      <c r="J35" s="225">
        <f>J34/J33*100</f>
        <v>99.42876153846154</v>
      </c>
      <c r="K35" s="171">
        <f>SUM(K38+K41+K44)</f>
        <v>0</v>
      </c>
      <c r="L35" s="236">
        <f>SUM(L38+L41+L44)</f>
        <v>0</v>
      </c>
      <c r="M35" s="171">
        <f>SUM(M38+M41+M44)</f>
        <v>0</v>
      </c>
      <c r="N35" s="225">
        <v>0</v>
      </c>
      <c r="O35" s="171">
        <v>0</v>
      </c>
      <c r="P35" s="225">
        <v>0</v>
      </c>
      <c r="Q35" s="226">
        <v>0</v>
      </c>
      <c r="R35" s="226">
        <v>0</v>
      </c>
      <c r="S35" s="227">
        <v>0</v>
      </c>
      <c r="T35" s="2"/>
      <c r="U35" s="2"/>
    </row>
    <row r="36" spans="1:20" ht="34.5" customHeight="1">
      <c r="A36" s="53"/>
      <c r="B36" s="100"/>
      <c r="C36" s="100">
        <v>60012</v>
      </c>
      <c r="D36" s="102" t="s">
        <v>226</v>
      </c>
      <c r="E36" s="98">
        <f>SUM(F36+O36)</f>
        <v>53528.02</v>
      </c>
      <c r="F36" s="98">
        <f>SUM(G36+J36+K36+L36+N36)</f>
        <v>528.02</v>
      </c>
      <c r="G36" s="98">
        <f t="shared" si="0"/>
        <v>528.02</v>
      </c>
      <c r="H36" s="168">
        <v>0</v>
      </c>
      <c r="I36" s="168">
        <v>528.02</v>
      </c>
      <c r="J36" s="98">
        <v>0</v>
      </c>
      <c r="K36" s="98">
        <v>0</v>
      </c>
      <c r="L36" s="98">
        <v>0</v>
      </c>
      <c r="M36" s="98">
        <v>0</v>
      </c>
      <c r="N36" s="98">
        <v>0</v>
      </c>
      <c r="O36" s="98">
        <v>53000</v>
      </c>
      <c r="P36" s="98">
        <v>53000</v>
      </c>
      <c r="Q36" s="98">
        <v>0</v>
      </c>
      <c r="R36" s="170">
        <v>0</v>
      </c>
      <c r="S36" s="98">
        <v>0</v>
      </c>
      <c r="T36" s="2"/>
    </row>
    <row r="37" spans="1:20" ht="27" customHeight="1">
      <c r="A37" s="53"/>
      <c r="B37" s="100"/>
      <c r="C37" s="100"/>
      <c r="D37" s="230" t="s">
        <v>88</v>
      </c>
      <c r="E37" s="98">
        <f>SUM(F37+O37)</f>
        <v>527.8</v>
      </c>
      <c r="F37" s="98">
        <f>SUM(G37+J37+K37+L37+N37)</f>
        <v>527.8</v>
      </c>
      <c r="G37" s="98">
        <f t="shared" si="0"/>
        <v>527.8</v>
      </c>
      <c r="H37" s="98">
        <v>0</v>
      </c>
      <c r="I37" s="98">
        <v>527.8</v>
      </c>
      <c r="J37" s="98">
        <v>0</v>
      </c>
      <c r="K37" s="98">
        <v>0</v>
      </c>
      <c r="L37" s="98">
        <v>0</v>
      </c>
      <c r="M37" s="98">
        <v>0</v>
      </c>
      <c r="N37" s="98">
        <v>0</v>
      </c>
      <c r="O37" s="98">
        <v>0</v>
      </c>
      <c r="P37" s="98">
        <v>0</v>
      </c>
      <c r="Q37" s="224">
        <v>0</v>
      </c>
      <c r="R37" s="224">
        <v>0</v>
      </c>
      <c r="S37" s="224">
        <v>0</v>
      </c>
      <c r="T37" s="2"/>
    </row>
    <row r="38" spans="1:20" ht="19.5" customHeight="1">
      <c r="A38" s="53"/>
      <c r="B38" s="100"/>
      <c r="C38" s="100"/>
      <c r="D38" s="231" t="s">
        <v>87</v>
      </c>
      <c r="E38" s="225">
        <f>E37/E36*100</f>
        <v>0.9860256366665533</v>
      </c>
      <c r="F38" s="225">
        <f>F37/F36*100</f>
        <v>99.95833491155638</v>
      </c>
      <c r="G38" s="98">
        <f t="shared" si="0"/>
        <v>99.95833491155638</v>
      </c>
      <c r="H38" s="225">
        <v>0</v>
      </c>
      <c r="I38" s="225">
        <f>I37/I36*100</f>
        <v>99.95833491155638</v>
      </c>
      <c r="J38" s="171">
        <f>SUM(J41+J44+J47)</f>
        <v>0</v>
      </c>
      <c r="K38" s="171">
        <f>SUM(K41+K44+K47)</f>
        <v>0</v>
      </c>
      <c r="L38" s="236">
        <f>SUM(L41+L44+L47)</f>
        <v>0</v>
      </c>
      <c r="M38" s="171">
        <f>SUM(M41+M44+M47)</f>
        <v>0</v>
      </c>
      <c r="N38" s="225">
        <v>0</v>
      </c>
      <c r="O38" s="171">
        <v>0</v>
      </c>
      <c r="P38" s="225">
        <f>P37/P36*100</f>
        <v>0</v>
      </c>
      <c r="Q38" s="226">
        <v>0</v>
      </c>
      <c r="R38" s="226">
        <v>0</v>
      </c>
      <c r="S38" s="227">
        <v>0</v>
      </c>
      <c r="T38" s="2"/>
    </row>
    <row r="39" spans="1:23" ht="26.25" customHeight="1">
      <c r="A39" s="53"/>
      <c r="B39" s="100"/>
      <c r="C39" s="100">
        <v>60013</v>
      </c>
      <c r="D39" s="102" t="s">
        <v>227</v>
      </c>
      <c r="E39" s="98">
        <f>SUM(F39+O39)</f>
        <v>2477</v>
      </c>
      <c r="F39" s="98">
        <f>SUM(G39+J39+K39+L39+N39)</f>
        <v>2477</v>
      </c>
      <c r="G39" s="98">
        <f t="shared" si="0"/>
        <v>2477</v>
      </c>
      <c r="H39" s="168">
        <v>0</v>
      </c>
      <c r="I39" s="169">
        <v>2477</v>
      </c>
      <c r="J39" s="99">
        <v>0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9">
        <v>0</v>
      </c>
      <c r="Q39" s="99">
        <v>0</v>
      </c>
      <c r="R39" s="173">
        <v>0</v>
      </c>
      <c r="S39" s="99">
        <v>0</v>
      </c>
      <c r="T39" s="2"/>
      <c r="U39" s="2"/>
      <c r="V39" s="2"/>
      <c r="W39" s="2"/>
    </row>
    <row r="40" spans="1:22" ht="24" customHeight="1">
      <c r="A40" s="53"/>
      <c r="B40" s="100"/>
      <c r="C40" s="100"/>
      <c r="D40" s="230" t="s">
        <v>88</v>
      </c>
      <c r="E40" s="98">
        <f>SUM(F40+O40)</f>
        <v>2476.7</v>
      </c>
      <c r="F40" s="98">
        <f>SUM(G40+J40+K40+L40+N40)</f>
        <v>2476.7</v>
      </c>
      <c r="G40" s="98">
        <f t="shared" si="0"/>
        <v>2476.7</v>
      </c>
      <c r="H40" s="98">
        <v>0</v>
      </c>
      <c r="I40" s="98">
        <v>2476.7</v>
      </c>
      <c r="J40" s="98">
        <v>0</v>
      </c>
      <c r="K40" s="98">
        <v>0</v>
      </c>
      <c r="L40" s="98">
        <v>0</v>
      </c>
      <c r="M40" s="98">
        <v>0</v>
      </c>
      <c r="N40" s="98">
        <v>0</v>
      </c>
      <c r="O40" s="98">
        <v>0</v>
      </c>
      <c r="P40" s="98">
        <v>0</v>
      </c>
      <c r="Q40" s="224">
        <v>0</v>
      </c>
      <c r="R40" s="224">
        <v>0</v>
      </c>
      <c r="S40" s="224">
        <v>0</v>
      </c>
      <c r="T40" s="2"/>
      <c r="U40" s="2"/>
      <c r="V40" s="2"/>
    </row>
    <row r="41" spans="1:22" ht="19.5" customHeight="1">
      <c r="A41" s="53"/>
      <c r="B41" s="100"/>
      <c r="C41" s="100"/>
      <c r="D41" s="231" t="s">
        <v>87</v>
      </c>
      <c r="E41" s="225">
        <f>E40/E39*100</f>
        <v>99.98788857488897</v>
      </c>
      <c r="F41" s="225">
        <f>F40/F39*100</f>
        <v>99.98788857488897</v>
      </c>
      <c r="G41" s="225">
        <f>G40/G39*100</f>
        <v>99.98788857488897</v>
      </c>
      <c r="H41" s="225">
        <v>0</v>
      </c>
      <c r="I41" s="225">
        <f>I40/I39*100</f>
        <v>99.98788857488897</v>
      </c>
      <c r="J41" s="171">
        <f>SUM(J44+J47+J53)</f>
        <v>0</v>
      </c>
      <c r="K41" s="171">
        <f>SUM(K44+K47+K53)</f>
        <v>0</v>
      </c>
      <c r="L41" s="236">
        <f>SUM(L44+L47+L53)</f>
        <v>0</v>
      </c>
      <c r="M41" s="171">
        <f>SUM(M44+M47+M53)</f>
        <v>0</v>
      </c>
      <c r="N41" s="225">
        <v>0</v>
      </c>
      <c r="O41" s="171">
        <v>0</v>
      </c>
      <c r="P41" s="225">
        <v>0</v>
      </c>
      <c r="Q41" s="226">
        <v>0</v>
      </c>
      <c r="R41" s="226">
        <v>0</v>
      </c>
      <c r="S41" s="227">
        <v>0</v>
      </c>
      <c r="T41" s="2"/>
      <c r="U41" s="2"/>
      <c r="V41" s="2"/>
    </row>
    <row r="42" spans="1:20" ht="25.5" customHeight="1">
      <c r="A42" s="53"/>
      <c r="B42" s="100"/>
      <c r="C42" s="100">
        <v>60014</v>
      </c>
      <c r="D42" s="102" t="s">
        <v>228</v>
      </c>
      <c r="E42" s="98">
        <f>SUM(F42+O42)</f>
        <v>1379</v>
      </c>
      <c r="F42" s="98">
        <f>SUM(G42+J42+K42+L42+N42)</f>
        <v>1379</v>
      </c>
      <c r="G42" s="98">
        <f t="shared" si="0"/>
        <v>1379</v>
      </c>
      <c r="H42" s="169">
        <v>0</v>
      </c>
      <c r="I42" s="169">
        <v>1379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98">
        <v>0</v>
      </c>
      <c r="Q42" s="98">
        <v>0</v>
      </c>
      <c r="R42" s="170">
        <v>0</v>
      </c>
      <c r="S42" s="98">
        <v>0</v>
      </c>
      <c r="T42" s="229"/>
    </row>
    <row r="43" spans="1:20" ht="23.25" customHeight="1">
      <c r="A43" s="53"/>
      <c r="B43" s="100"/>
      <c r="C43" s="100"/>
      <c r="D43" s="230" t="s">
        <v>88</v>
      </c>
      <c r="E43" s="98">
        <f>SUM(F43+O43)</f>
        <v>1378.29</v>
      </c>
      <c r="F43" s="98">
        <f>SUM(G43+J43+K43+L43+N43)</f>
        <v>1378.29</v>
      </c>
      <c r="G43" s="98">
        <f t="shared" si="0"/>
        <v>1378.29</v>
      </c>
      <c r="H43" s="98">
        <v>0</v>
      </c>
      <c r="I43" s="98">
        <v>1378.29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98">
        <v>0</v>
      </c>
      <c r="Q43" s="224">
        <v>0</v>
      </c>
      <c r="R43" s="224">
        <v>0</v>
      </c>
      <c r="S43" s="224">
        <v>0</v>
      </c>
      <c r="T43" s="2"/>
    </row>
    <row r="44" spans="1:20" ht="19.5" customHeight="1">
      <c r="A44" s="53"/>
      <c r="B44" s="100"/>
      <c r="C44" s="100"/>
      <c r="D44" s="231" t="s">
        <v>87</v>
      </c>
      <c r="E44" s="225">
        <f>E43/E42*100</f>
        <v>99.94851341551849</v>
      </c>
      <c r="F44" s="225">
        <f>F43/F42*100</f>
        <v>99.94851341551849</v>
      </c>
      <c r="G44" s="225">
        <f>G43/G42*100</f>
        <v>99.94851341551849</v>
      </c>
      <c r="H44" s="225">
        <v>0</v>
      </c>
      <c r="I44" s="225">
        <f>I43/I42*100</f>
        <v>99.94851341551849</v>
      </c>
      <c r="J44" s="171">
        <f>SUM(J47+J53+J56)</f>
        <v>0</v>
      </c>
      <c r="K44" s="171">
        <f>SUM(K47+K53+K56)</f>
        <v>0</v>
      </c>
      <c r="L44" s="236">
        <f>SUM(L47+L53+L56)</f>
        <v>0</v>
      </c>
      <c r="M44" s="171">
        <f>SUM(M47+M53+M56)</f>
        <v>0</v>
      </c>
      <c r="N44" s="225">
        <v>0</v>
      </c>
      <c r="O44" s="171">
        <v>0</v>
      </c>
      <c r="P44" s="225">
        <v>0</v>
      </c>
      <c r="Q44" s="226">
        <v>0</v>
      </c>
      <c r="R44" s="226">
        <v>0</v>
      </c>
      <c r="S44" s="227">
        <v>0</v>
      </c>
      <c r="T44" s="2"/>
    </row>
    <row r="45" spans="1:19" ht="27" customHeight="1">
      <c r="A45" s="53"/>
      <c r="B45" s="100"/>
      <c r="C45" s="100">
        <v>60016</v>
      </c>
      <c r="D45" s="102" t="s">
        <v>229</v>
      </c>
      <c r="E45" s="98">
        <f>SUM(F45+O45)</f>
        <v>4473951.99</v>
      </c>
      <c r="F45" s="98">
        <f>SUM(G45+J45+K45+L45+N45)</f>
        <v>381871.32</v>
      </c>
      <c r="G45" s="98">
        <f t="shared" si="0"/>
        <v>381871.32</v>
      </c>
      <c r="H45" s="169">
        <v>0</v>
      </c>
      <c r="I45" s="169">
        <v>381871.32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168">
        <v>4092080.67</v>
      </c>
      <c r="P45" s="168">
        <v>4092080.67</v>
      </c>
      <c r="Q45" s="98">
        <v>0</v>
      </c>
      <c r="R45" s="170">
        <v>0</v>
      </c>
      <c r="S45" s="98">
        <v>0</v>
      </c>
    </row>
    <row r="46" spans="1:19" ht="24" customHeight="1">
      <c r="A46" s="53"/>
      <c r="B46" s="129"/>
      <c r="C46" s="129"/>
      <c r="D46" s="230" t="s">
        <v>88</v>
      </c>
      <c r="E46" s="98">
        <f>SUM(F46+O46)</f>
        <v>4410425.29</v>
      </c>
      <c r="F46" s="98">
        <f>SUM(G46+J46+K46+L46+N46)</f>
        <v>354984.42</v>
      </c>
      <c r="G46" s="98">
        <f t="shared" si="0"/>
        <v>354984.42</v>
      </c>
      <c r="H46" s="98">
        <v>0</v>
      </c>
      <c r="I46" s="98">
        <v>354984.42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4055440.87</v>
      </c>
      <c r="P46" s="98">
        <v>4055440.87</v>
      </c>
      <c r="Q46" s="224">
        <v>0</v>
      </c>
      <c r="R46" s="224">
        <v>0</v>
      </c>
      <c r="S46" s="224">
        <v>0</v>
      </c>
    </row>
    <row r="47" spans="1:19" ht="19.5" customHeight="1">
      <c r="A47" s="53"/>
      <c r="B47" s="129"/>
      <c r="C47" s="129"/>
      <c r="D47" s="231" t="s">
        <v>87</v>
      </c>
      <c r="E47" s="225">
        <f>E46/E45*100</f>
        <v>98.58007640354674</v>
      </c>
      <c r="F47" s="225">
        <f>F46/F45*100</f>
        <v>92.95917273913106</v>
      </c>
      <c r="G47" s="225">
        <f>G46/G45*100</f>
        <v>92.95917273913106</v>
      </c>
      <c r="H47" s="225">
        <v>0</v>
      </c>
      <c r="I47" s="225">
        <f>I46/I45*100</f>
        <v>92.95917273913106</v>
      </c>
      <c r="J47" s="171">
        <f>SUM(J53+J56+J59)</f>
        <v>0</v>
      </c>
      <c r="K47" s="171">
        <f>SUM(K53+K56+K59)</f>
        <v>0</v>
      </c>
      <c r="L47" s="171">
        <f>SUM(L53+L56+L59)</f>
        <v>0</v>
      </c>
      <c r="M47" s="171">
        <f>SUM(M53+M56+M59)</f>
        <v>0</v>
      </c>
      <c r="N47" s="225">
        <v>0</v>
      </c>
      <c r="O47" s="225">
        <f>O46/O45*100</f>
        <v>99.10461686963762</v>
      </c>
      <c r="P47" s="225">
        <f>P46/P45*100</f>
        <v>99.10461686963762</v>
      </c>
      <c r="Q47" s="225">
        <v>0</v>
      </c>
      <c r="R47" s="226">
        <v>0</v>
      </c>
      <c r="S47" s="227">
        <v>0</v>
      </c>
    </row>
    <row r="48" spans="1:20" ht="24.75" customHeight="1">
      <c r="A48" s="53"/>
      <c r="B48" s="100"/>
      <c r="C48" s="100">
        <v>60095</v>
      </c>
      <c r="D48" s="102" t="s">
        <v>236</v>
      </c>
      <c r="E48" s="98">
        <f>SUM(F48+O48)</f>
        <v>13621.51</v>
      </c>
      <c r="F48" s="98">
        <f>SUM(G48+J48+K48+L48+N48)</f>
        <v>13621.51</v>
      </c>
      <c r="G48" s="98">
        <f>+SUM(H48+I48)</f>
        <v>13621.51</v>
      </c>
      <c r="H48" s="168">
        <v>0</v>
      </c>
      <c r="I48" s="168">
        <v>13621.51</v>
      </c>
      <c r="J48" s="98">
        <v>0</v>
      </c>
      <c r="K48" s="98">
        <v>0</v>
      </c>
      <c r="L48" s="98">
        <v>0</v>
      </c>
      <c r="M48" s="98">
        <v>0</v>
      </c>
      <c r="N48" s="98">
        <v>0</v>
      </c>
      <c r="O48" s="98">
        <v>0</v>
      </c>
      <c r="P48" s="98">
        <v>0</v>
      </c>
      <c r="Q48" s="98">
        <v>0</v>
      </c>
      <c r="R48" s="170">
        <v>0</v>
      </c>
      <c r="S48" s="98">
        <v>0</v>
      </c>
      <c r="T48" s="2"/>
    </row>
    <row r="49" spans="1:20" ht="23.25" customHeight="1">
      <c r="A49" s="53"/>
      <c r="B49" s="129"/>
      <c r="C49" s="100"/>
      <c r="D49" s="230" t="s">
        <v>88</v>
      </c>
      <c r="E49" s="98">
        <f>SUM(F49+O49)</f>
        <v>11336.47</v>
      </c>
      <c r="F49" s="98">
        <f>SUM(G49+J49+K49+L49+N49)</f>
        <v>11336.47</v>
      </c>
      <c r="G49" s="98">
        <f>+SUM(H49+I49)</f>
        <v>11336.47</v>
      </c>
      <c r="H49" s="98">
        <v>0</v>
      </c>
      <c r="I49" s="98">
        <v>11336.47</v>
      </c>
      <c r="J49" s="98">
        <v>0</v>
      </c>
      <c r="K49" s="98">
        <v>0</v>
      </c>
      <c r="L49" s="98">
        <v>0</v>
      </c>
      <c r="M49" s="98">
        <v>0</v>
      </c>
      <c r="N49" s="98">
        <v>0</v>
      </c>
      <c r="O49" s="98">
        <v>0</v>
      </c>
      <c r="P49" s="98">
        <v>0</v>
      </c>
      <c r="Q49" s="224">
        <v>0</v>
      </c>
      <c r="R49" s="224">
        <v>0</v>
      </c>
      <c r="S49" s="224">
        <v>0</v>
      </c>
      <c r="T49" s="2"/>
    </row>
    <row r="50" spans="1:20" ht="19.5" customHeight="1">
      <c r="A50" s="53"/>
      <c r="B50" s="129"/>
      <c r="C50" s="100"/>
      <c r="D50" s="231" t="s">
        <v>87</v>
      </c>
      <c r="E50" s="225">
        <f>E49/E48*100</f>
        <v>83.22476729819233</v>
      </c>
      <c r="F50" s="225">
        <f>F49/F48*100</f>
        <v>83.22476729819233</v>
      </c>
      <c r="G50" s="225">
        <f>G49/G48*100</f>
        <v>83.22476729819233</v>
      </c>
      <c r="H50" s="225">
        <v>0</v>
      </c>
      <c r="I50" s="225">
        <f>I49/I48*100</f>
        <v>83.22476729819233</v>
      </c>
      <c r="J50" s="171">
        <f>SUM(J56+J59+J62)</f>
        <v>0</v>
      </c>
      <c r="K50" s="171">
        <f>SUM(K56+K59+K62)</f>
        <v>0</v>
      </c>
      <c r="L50" s="236">
        <f>SUM(L56+L59+L62)</f>
        <v>0</v>
      </c>
      <c r="M50" s="171">
        <f>SUM(M56+M59+M62)</f>
        <v>0</v>
      </c>
      <c r="N50" s="225">
        <v>0</v>
      </c>
      <c r="O50" s="225">
        <v>0</v>
      </c>
      <c r="P50" s="225">
        <v>0</v>
      </c>
      <c r="Q50" s="225">
        <v>0</v>
      </c>
      <c r="R50" s="226">
        <v>0</v>
      </c>
      <c r="S50" s="227">
        <v>0</v>
      </c>
      <c r="T50" s="2"/>
    </row>
    <row r="51" spans="1:20" ht="30" customHeight="1">
      <c r="A51" s="53"/>
      <c r="B51" s="96">
        <v>700</v>
      </c>
      <c r="C51" s="96"/>
      <c r="D51" s="97" t="s">
        <v>92</v>
      </c>
      <c r="E51" s="94">
        <f>SUM(F51+O51)</f>
        <v>146798.28</v>
      </c>
      <c r="F51" s="94">
        <f>SUM(G51+J51+K51+L51+N51)</f>
        <v>146798.28</v>
      </c>
      <c r="G51" s="94">
        <f t="shared" si="0"/>
        <v>146798.28</v>
      </c>
      <c r="H51" s="165">
        <f>SUM(H54)</f>
        <v>0</v>
      </c>
      <c r="I51" s="165">
        <f>SUM(I54)</f>
        <v>146798.28</v>
      </c>
      <c r="J51" s="165">
        <f>SUM(J54+J57+J60)</f>
        <v>0</v>
      </c>
      <c r="K51" s="165">
        <f>SUM(K54)</f>
        <v>0</v>
      </c>
      <c r="L51" s="165">
        <f aca="true" t="shared" si="6" ref="L51:N52">SUM(L54+L57+L60)</f>
        <v>0</v>
      </c>
      <c r="M51" s="165">
        <f t="shared" si="6"/>
        <v>0</v>
      </c>
      <c r="N51" s="165">
        <f t="shared" si="6"/>
        <v>0</v>
      </c>
      <c r="O51" s="165">
        <f>SUM(O54)</f>
        <v>0</v>
      </c>
      <c r="P51" s="165">
        <f>SUM(P54)</f>
        <v>0</v>
      </c>
      <c r="Q51" s="103">
        <v>0</v>
      </c>
      <c r="R51" s="166">
        <v>0</v>
      </c>
      <c r="S51" s="103">
        <v>0</v>
      </c>
      <c r="T51" s="2"/>
    </row>
    <row r="52" spans="1:19" ht="26.25" customHeight="1">
      <c r="A52" s="53"/>
      <c r="B52" s="96"/>
      <c r="C52" s="96"/>
      <c r="D52" s="232" t="s">
        <v>88</v>
      </c>
      <c r="E52" s="94">
        <f>SUM(F52+O52)</f>
        <v>119454.69</v>
      </c>
      <c r="F52" s="94">
        <f>SUM(G52+J52+K52+L52+N52)</f>
        <v>119454.69</v>
      </c>
      <c r="G52" s="94">
        <f t="shared" si="0"/>
        <v>119454.69</v>
      </c>
      <c r="H52" s="165">
        <f>SUM(H55)</f>
        <v>0</v>
      </c>
      <c r="I52" s="165">
        <f>SUM(I55)</f>
        <v>119454.69</v>
      </c>
      <c r="J52" s="165">
        <f>SUM(J55)</f>
        <v>0</v>
      </c>
      <c r="K52" s="165">
        <f>SUM(K55)</f>
        <v>0</v>
      </c>
      <c r="L52" s="165">
        <f t="shared" si="6"/>
        <v>0</v>
      </c>
      <c r="M52" s="165">
        <f t="shared" si="6"/>
        <v>0</v>
      </c>
      <c r="N52" s="165">
        <f t="shared" si="6"/>
        <v>0</v>
      </c>
      <c r="O52" s="165">
        <f>SUM(O55)</f>
        <v>0</v>
      </c>
      <c r="P52" s="165">
        <f>SUM(P55)</f>
        <v>0</v>
      </c>
      <c r="Q52" s="103">
        <v>0</v>
      </c>
      <c r="R52" s="166">
        <v>0</v>
      </c>
      <c r="S52" s="103">
        <v>0</v>
      </c>
    </row>
    <row r="53" spans="1:19" ht="19.5" customHeight="1">
      <c r="A53" s="53"/>
      <c r="B53" s="96"/>
      <c r="C53" s="96"/>
      <c r="D53" s="233" t="s">
        <v>87</v>
      </c>
      <c r="E53" s="234">
        <f>E52/E51*100</f>
        <v>81.37335805296901</v>
      </c>
      <c r="F53" s="234">
        <f>F52/F51*100</f>
        <v>81.37335805296901</v>
      </c>
      <c r="G53" s="234">
        <f>G52/G51*100</f>
        <v>81.37335805296901</v>
      </c>
      <c r="H53" s="234">
        <v>0</v>
      </c>
      <c r="I53" s="234">
        <f>I52/I51*100</f>
        <v>81.37335805296901</v>
      </c>
      <c r="J53" s="234">
        <v>0</v>
      </c>
      <c r="K53" s="234">
        <v>0</v>
      </c>
      <c r="L53" s="234">
        <v>0</v>
      </c>
      <c r="M53" s="234">
        <v>0</v>
      </c>
      <c r="N53" s="234">
        <v>0</v>
      </c>
      <c r="O53" s="165">
        <v>0</v>
      </c>
      <c r="P53" s="234">
        <v>0</v>
      </c>
      <c r="Q53" s="237">
        <v>0</v>
      </c>
      <c r="R53" s="237">
        <v>0</v>
      </c>
      <c r="S53" s="235">
        <v>0</v>
      </c>
    </row>
    <row r="54" spans="1:20" ht="29.25" customHeight="1">
      <c r="A54" s="53"/>
      <c r="B54" s="100"/>
      <c r="C54" s="100">
        <v>70005</v>
      </c>
      <c r="D54" s="102" t="s">
        <v>230</v>
      </c>
      <c r="E54" s="98">
        <f>SUM(F54+O54)</f>
        <v>146798.28</v>
      </c>
      <c r="F54" s="98">
        <f>SUM(G54+J54+K54+L54+N54)</f>
        <v>146798.28</v>
      </c>
      <c r="G54" s="98">
        <f t="shared" si="0"/>
        <v>146798.28</v>
      </c>
      <c r="H54" s="169">
        <v>0</v>
      </c>
      <c r="I54" s="169">
        <v>146798.28</v>
      </c>
      <c r="J54" s="98">
        <v>0</v>
      </c>
      <c r="K54" s="98">
        <v>0</v>
      </c>
      <c r="L54" s="98">
        <v>0</v>
      </c>
      <c r="M54" s="98">
        <v>0</v>
      </c>
      <c r="N54" s="98">
        <v>0</v>
      </c>
      <c r="O54" s="98">
        <v>0</v>
      </c>
      <c r="P54" s="98">
        <v>0</v>
      </c>
      <c r="Q54" s="98">
        <v>0</v>
      </c>
      <c r="R54" s="170">
        <v>0</v>
      </c>
      <c r="S54" s="98">
        <v>0</v>
      </c>
      <c r="T54" s="229"/>
    </row>
    <row r="55" spans="1:19" ht="27" customHeight="1">
      <c r="A55" s="53"/>
      <c r="B55" s="100"/>
      <c r="C55" s="100"/>
      <c r="D55" s="230" t="s">
        <v>88</v>
      </c>
      <c r="E55" s="98">
        <f>SUM(F55+O55)</f>
        <v>119454.69</v>
      </c>
      <c r="F55" s="98">
        <f>SUM(G55+J55+K55+L55+N55)</f>
        <v>119454.69</v>
      </c>
      <c r="G55" s="98">
        <f t="shared" si="0"/>
        <v>119454.69</v>
      </c>
      <c r="H55" s="98">
        <v>0</v>
      </c>
      <c r="I55" s="98">
        <v>119454.69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224">
        <v>0</v>
      </c>
      <c r="R55" s="224">
        <v>0</v>
      </c>
      <c r="S55" s="224">
        <v>0</v>
      </c>
    </row>
    <row r="56" spans="1:19" ht="19.5" customHeight="1">
      <c r="A56" s="53"/>
      <c r="B56" s="100"/>
      <c r="C56" s="100"/>
      <c r="D56" s="231" t="s">
        <v>87</v>
      </c>
      <c r="E56" s="225">
        <f>E55/E54*100</f>
        <v>81.37335805296901</v>
      </c>
      <c r="F56" s="225">
        <f>F55/F54*100</f>
        <v>81.37335805296901</v>
      </c>
      <c r="G56" s="225">
        <f>G55/G54*100</f>
        <v>81.37335805296901</v>
      </c>
      <c r="H56" s="225">
        <v>0</v>
      </c>
      <c r="I56" s="225">
        <f>I55/I54*100</f>
        <v>81.37335805296901</v>
      </c>
      <c r="J56" s="171">
        <f>SUM(J59+J62+J65)</f>
        <v>0</v>
      </c>
      <c r="K56" s="171">
        <v>0</v>
      </c>
      <c r="L56" s="236">
        <f aca="true" t="shared" si="7" ref="L56:M58">SUM(L59+L62+L65)</f>
        <v>0</v>
      </c>
      <c r="M56" s="171">
        <f t="shared" si="7"/>
        <v>0</v>
      </c>
      <c r="N56" s="225">
        <v>0</v>
      </c>
      <c r="O56" s="171">
        <v>0</v>
      </c>
      <c r="P56" s="225">
        <v>0</v>
      </c>
      <c r="Q56" s="226">
        <v>0</v>
      </c>
      <c r="R56" s="226">
        <v>0</v>
      </c>
      <c r="S56" s="227">
        <v>0</v>
      </c>
    </row>
    <row r="57" spans="1:19" ht="33.75" customHeight="1">
      <c r="A57" s="53"/>
      <c r="B57" s="96">
        <v>710</v>
      </c>
      <c r="C57" s="96"/>
      <c r="D57" s="97" t="s">
        <v>96</v>
      </c>
      <c r="E57" s="94">
        <f>SUM(F57+O57)</f>
        <v>50629.57</v>
      </c>
      <c r="F57" s="94">
        <f>SUM(G57+J57+K57+L57+N57)</f>
        <v>33000</v>
      </c>
      <c r="G57" s="94">
        <f t="shared" si="0"/>
        <v>33000</v>
      </c>
      <c r="H57" s="165">
        <f>SUM(H60)</f>
        <v>0</v>
      </c>
      <c r="I57" s="165">
        <f>SUM(I60)</f>
        <v>33000</v>
      </c>
      <c r="J57" s="165">
        <f>SUM(J60+J63+J66)</f>
        <v>0</v>
      </c>
      <c r="K57" s="165">
        <f>SUM(K60)</f>
        <v>0</v>
      </c>
      <c r="L57" s="165">
        <f t="shared" si="7"/>
        <v>0</v>
      </c>
      <c r="M57" s="165">
        <f t="shared" si="7"/>
        <v>0</v>
      </c>
      <c r="N57" s="165">
        <f>SUM(N60+N63+N66)</f>
        <v>0</v>
      </c>
      <c r="O57" s="165">
        <f aca="true" t="shared" si="8" ref="O57:Q58">SUM(O60+O63)</f>
        <v>17629.57</v>
      </c>
      <c r="P57" s="165">
        <f t="shared" si="8"/>
        <v>17629.57</v>
      </c>
      <c r="Q57" s="165">
        <f t="shared" si="8"/>
        <v>17629.57</v>
      </c>
      <c r="R57" s="166">
        <v>0</v>
      </c>
      <c r="S57" s="103">
        <v>0</v>
      </c>
    </row>
    <row r="58" spans="1:19" ht="26.25" customHeight="1">
      <c r="A58" s="53"/>
      <c r="B58" s="129"/>
      <c r="C58" s="129"/>
      <c r="D58" s="230" t="s">
        <v>88</v>
      </c>
      <c r="E58" s="94">
        <f>SUM(F58+O58)</f>
        <v>22995.809999999998</v>
      </c>
      <c r="F58" s="94">
        <f>SUM(G58+J58+K58+L58+N58)</f>
        <v>13516.47</v>
      </c>
      <c r="G58" s="94">
        <f t="shared" si="0"/>
        <v>13516.47</v>
      </c>
      <c r="H58" s="165">
        <f>SUM(H61)</f>
        <v>0</v>
      </c>
      <c r="I58" s="165">
        <f>SUM(I61)</f>
        <v>13516.47</v>
      </c>
      <c r="J58" s="165">
        <f>SUM(J61+J64+J67)</f>
        <v>0</v>
      </c>
      <c r="K58" s="165">
        <f>SUM(K61)</f>
        <v>0</v>
      </c>
      <c r="L58" s="165">
        <f t="shared" si="7"/>
        <v>0</v>
      </c>
      <c r="M58" s="165">
        <f t="shared" si="7"/>
        <v>0</v>
      </c>
      <c r="N58" s="165">
        <f>SUM(N61+N64+N67)</f>
        <v>0</v>
      </c>
      <c r="O58" s="165">
        <f t="shared" si="8"/>
        <v>9479.34</v>
      </c>
      <c r="P58" s="165">
        <f t="shared" si="8"/>
        <v>9479.34</v>
      </c>
      <c r="Q58" s="165">
        <f t="shared" si="8"/>
        <v>9479.34</v>
      </c>
      <c r="R58" s="166">
        <v>0</v>
      </c>
      <c r="S58" s="103">
        <v>0</v>
      </c>
    </row>
    <row r="59" spans="1:19" ht="19.5" customHeight="1">
      <c r="A59" s="53"/>
      <c r="B59" s="129"/>
      <c r="C59" s="129"/>
      <c r="D59" s="231" t="s">
        <v>87</v>
      </c>
      <c r="E59" s="234">
        <f>E58/E57*100</f>
        <v>45.41972211101141</v>
      </c>
      <c r="F59" s="234">
        <f>F58/F57*100</f>
        <v>40.958999999999996</v>
      </c>
      <c r="G59" s="94">
        <f t="shared" si="0"/>
        <v>40.958999999999996</v>
      </c>
      <c r="H59" s="234">
        <v>0</v>
      </c>
      <c r="I59" s="234">
        <f>I58/I57*100</f>
        <v>40.958999999999996</v>
      </c>
      <c r="J59" s="234">
        <v>0</v>
      </c>
      <c r="K59" s="234">
        <v>0</v>
      </c>
      <c r="L59" s="234">
        <v>0</v>
      </c>
      <c r="M59" s="234">
        <v>0</v>
      </c>
      <c r="N59" s="234">
        <v>0</v>
      </c>
      <c r="O59" s="234">
        <f>O58/O57*100</f>
        <v>53.76954741380533</v>
      </c>
      <c r="P59" s="234">
        <f>P58/P57*100</f>
        <v>53.76954741380533</v>
      </c>
      <c r="Q59" s="234">
        <f>Q58/Q57*100</f>
        <v>53.76954741380533</v>
      </c>
      <c r="R59" s="237">
        <v>0</v>
      </c>
      <c r="S59" s="235">
        <v>0</v>
      </c>
    </row>
    <row r="60" spans="1:20" ht="38.25" customHeight="1">
      <c r="A60" s="53"/>
      <c r="B60" s="100"/>
      <c r="C60" s="100">
        <v>71004</v>
      </c>
      <c r="D60" s="102" t="s">
        <v>231</v>
      </c>
      <c r="E60" s="98">
        <f>SUM(F60+O60)</f>
        <v>33000</v>
      </c>
      <c r="F60" s="98">
        <f>SUM(G60+J60+K60+L60+N60)</f>
        <v>33000</v>
      </c>
      <c r="G60" s="98">
        <f t="shared" si="0"/>
        <v>33000</v>
      </c>
      <c r="H60" s="169">
        <v>0</v>
      </c>
      <c r="I60" s="169">
        <v>33000</v>
      </c>
      <c r="J60" s="98">
        <v>0</v>
      </c>
      <c r="K60" s="98">
        <v>0</v>
      </c>
      <c r="L60" s="98">
        <v>0</v>
      </c>
      <c r="M60" s="98">
        <v>0</v>
      </c>
      <c r="N60" s="98">
        <v>0</v>
      </c>
      <c r="O60" s="171">
        <v>0</v>
      </c>
      <c r="P60" s="171">
        <v>0</v>
      </c>
      <c r="Q60" s="98">
        <v>0</v>
      </c>
      <c r="R60" s="170">
        <v>0</v>
      </c>
      <c r="S60" s="98">
        <v>0</v>
      </c>
      <c r="T60" s="229"/>
    </row>
    <row r="61" spans="1:20" ht="24" customHeight="1">
      <c r="A61" s="53"/>
      <c r="B61" s="129"/>
      <c r="C61" s="129"/>
      <c r="D61" s="230" t="s">
        <v>88</v>
      </c>
      <c r="E61" s="98">
        <f>SUM(F61+O61)</f>
        <v>13516.47</v>
      </c>
      <c r="F61" s="98">
        <f>SUM(G61+J61+K61+L61+N61)</f>
        <v>13516.47</v>
      </c>
      <c r="G61" s="98">
        <f t="shared" si="0"/>
        <v>13516.47</v>
      </c>
      <c r="H61" s="98">
        <v>0</v>
      </c>
      <c r="I61" s="98">
        <v>13516.47</v>
      </c>
      <c r="J61" s="98">
        <v>0</v>
      </c>
      <c r="K61" s="98">
        <v>0</v>
      </c>
      <c r="L61" s="98">
        <v>0</v>
      </c>
      <c r="M61" s="98">
        <v>0</v>
      </c>
      <c r="N61" s="98">
        <v>0</v>
      </c>
      <c r="O61" s="98">
        <v>0</v>
      </c>
      <c r="P61" s="98">
        <v>0</v>
      </c>
      <c r="Q61" s="224">
        <v>0</v>
      </c>
      <c r="R61" s="224">
        <v>0</v>
      </c>
      <c r="S61" s="224">
        <v>0</v>
      </c>
      <c r="T61" s="2"/>
    </row>
    <row r="62" spans="1:20" ht="24" customHeight="1">
      <c r="A62" s="53"/>
      <c r="B62" s="129"/>
      <c r="C62" s="129"/>
      <c r="D62" s="231" t="s">
        <v>87</v>
      </c>
      <c r="E62" s="225">
        <f>E61/E60*100</f>
        <v>40.958999999999996</v>
      </c>
      <c r="F62" s="225">
        <f>F61/F60*100</f>
        <v>40.958999999999996</v>
      </c>
      <c r="G62" s="98">
        <f t="shared" si="0"/>
        <v>40.958999999999996</v>
      </c>
      <c r="H62" s="225">
        <v>0</v>
      </c>
      <c r="I62" s="225">
        <f>I61/I60*100</f>
        <v>40.958999999999996</v>
      </c>
      <c r="J62" s="171">
        <f>SUM(J65+J68+J71)</f>
        <v>0</v>
      </c>
      <c r="K62" s="171">
        <v>0</v>
      </c>
      <c r="L62" s="236">
        <f>SUM(L65+L68+L71)</f>
        <v>0</v>
      </c>
      <c r="M62" s="171">
        <f>SUM(M65+M68+M71)</f>
        <v>0</v>
      </c>
      <c r="N62" s="225">
        <v>0</v>
      </c>
      <c r="O62" s="171">
        <v>0</v>
      </c>
      <c r="P62" s="225">
        <v>0</v>
      </c>
      <c r="Q62" s="226">
        <v>0</v>
      </c>
      <c r="R62" s="226">
        <v>0</v>
      </c>
      <c r="S62" s="227">
        <v>0</v>
      </c>
      <c r="T62" s="2"/>
    </row>
    <row r="63" spans="1:20" ht="24.75" customHeight="1">
      <c r="A63" s="53"/>
      <c r="B63" s="100"/>
      <c r="C63" s="100">
        <v>71095</v>
      </c>
      <c r="D63" s="102" t="s">
        <v>223</v>
      </c>
      <c r="E63" s="98">
        <f>SUM(F63+O63)</f>
        <v>17629.57</v>
      </c>
      <c r="F63" s="98">
        <f>SUM(G63+J63+K63+L63+N63)</f>
        <v>0</v>
      </c>
      <c r="G63" s="98">
        <f t="shared" si="0"/>
        <v>0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17629.57</v>
      </c>
      <c r="P63" s="98">
        <v>17629.57</v>
      </c>
      <c r="Q63" s="98">
        <v>17629.57</v>
      </c>
      <c r="R63" s="170">
        <v>0</v>
      </c>
      <c r="S63" s="98">
        <v>0</v>
      </c>
      <c r="T63" s="2"/>
    </row>
    <row r="64" spans="1:19" ht="24" customHeight="1">
      <c r="A64" s="53"/>
      <c r="B64" s="100"/>
      <c r="C64" s="100"/>
      <c r="D64" s="230" t="s">
        <v>88</v>
      </c>
      <c r="E64" s="98">
        <f>SUM(F64+O64)</f>
        <v>9479.34</v>
      </c>
      <c r="F64" s="98">
        <f>SUM(G64+J64+K64+L64+N64)</f>
        <v>0</v>
      </c>
      <c r="G64" s="98">
        <f t="shared" si="0"/>
        <v>0</v>
      </c>
      <c r="H64" s="98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9479.34</v>
      </c>
      <c r="P64" s="98">
        <v>9479.34</v>
      </c>
      <c r="Q64" s="98">
        <v>9479.34</v>
      </c>
      <c r="R64" s="224">
        <v>0</v>
      </c>
      <c r="S64" s="224">
        <v>0</v>
      </c>
    </row>
    <row r="65" spans="1:19" ht="19.5" customHeight="1">
      <c r="A65" s="53"/>
      <c r="B65" s="100"/>
      <c r="C65" s="100"/>
      <c r="D65" s="231" t="s">
        <v>87</v>
      </c>
      <c r="E65" s="225">
        <f>E64/E63*100</f>
        <v>53.76954741380533</v>
      </c>
      <c r="F65" s="225">
        <v>0</v>
      </c>
      <c r="G65" s="98">
        <f t="shared" si="0"/>
        <v>0</v>
      </c>
      <c r="H65" s="225">
        <v>0</v>
      </c>
      <c r="I65" s="225">
        <v>0</v>
      </c>
      <c r="J65" s="171">
        <f aca="true" t="shared" si="9" ref="J65:M67">SUM(J68+J71+J74)</f>
        <v>0</v>
      </c>
      <c r="K65" s="171">
        <v>0</v>
      </c>
      <c r="L65" s="236">
        <f t="shared" si="9"/>
        <v>0</v>
      </c>
      <c r="M65" s="171">
        <f t="shared" si="9"/>
        <v>0</v>
      </c>
      <c r="N65" s="225">
        <v>0</v>
      </c>
      <c r="O65" s="225">
        <f>O64/O63*100</f>
        <v>53.76954741380533</v>
      </c>
      <c r="P65" s="225">
        <f>P64/P63*100</f>
        <v>53.76954741380533</v>
      </c>
      <c r="Q65" s="225">
        <f>Q64/Q63*100</f>
        <v>53.76954741380533</v>
      </c>
      <c r="R65" s="226">
        <v>0</v>
      </c>
      <c r="S65" s="227">
        <v>0</v>
      </c>
    </row>
    <row r="66" spans="1:20" ht="24" customHeight="1">
      <c r="A66" s="104"/>
      <c r="B66" s="96">
        <v>750</v>
      </c>
      <c r="C66" s="96"/>
      <c r="D66" s="97" t="s">
        <v>93</v>
      </c>
      <c r="E66" s="94">
        <f>SUM(F66+O66)</f>
        <v>3843487.5700000003</v>
      </c>
      <c r="F66" s="94">
        <f>SUM(G66+J66+K66+L66+N66)</f>
        <v>3828487.5700000003</v>
      </c>
      <c r="G66" s="94">
        <f t="shared" si="0"/>
        <v>3521404.5700000003</v>
      </c>
      <c r="H66" s="165">
        <f>SUM(H69+H72+H75+H81+H84)</f>
        <v>2773598.5500000003</v>
      </c>
      <c r="I66" s="165">
        <f>SUM(I69+I72+I75+I78+I81+I84)</f>
        <v>747806.0199999999</v>
      </c>
      <c r="J66" s="165">
        <f t="shared" si="9"/>
        <v>0</v>
      </c>
      <c r="K66" s="165">
        <f>SUM(K69+K72+K75+K78+K81+K84)</f>
        <v>307083</v>
      </c>
      <c r="L66" s="165">
        <f t="shared" si="9"/>
        <v>0</v>
      </c>
      <c r="M66" s="165">
        <f t="shared" si="9"/>
        <v>0</v>
      </c>
      <c r="N66" s="165">
        <f>SUM(N69+N72+N75)</f>
        <v>0</v>
      </c>
      <c r="O66" s="165">
        <f>SUM(O69+O72+O75+O81+O84)</f>
        <v>15000</v>
      </c>
      <c r="P66" s="165">
        <f>SUM(P69+P72+P75+P81+P84)</f>
        <v>15000</v>
      </c>
      <c r="Q66" s="103">
        <v>0</v>
      </c>
      <c r="R66" s="166">
        <v>0</v>
      </c>
      <c r="S66" s="103">
        <v>0</v>
      </c>
      <c r="T66" s="2"/>
    </row>
    <row r="67" spans="1:20" ht="26.25" customHeight="1">
      <c r="A67" s="53"/>
      <c r="B67" s="96"/>
      <c r="C67" s="96"/>
      <c r="D67" s="232" t="s">
        <v>88</v>
      </c>
      <c r="E67" s="94">
        <f>SUM(F67+O67)</f>
        <v>3723079.18</v>
      </c>
      <c r="F67" s="94">
        <f>SUM(G67+J67+K67+L67+N67)</f>
        <v>3708079.18</v>
      </c>
      <c r="G67" s="94">
        <f t="shared" si="0"/>
        <v>3411559.99</v>
      </c>
      <c r="H67" s="165">
        <f>SUM(H70+H73+H76+H82+H85)</f>
        <v>2706052.37</v>
      </c>
      <c r="I67" s="165">
        <f>SUM(I70+I73+I76+I79+I82+I85)</f>
        <v>705507.62</v>
      </c>
      <c r="J67" s="165">
        <f t="shared" si="9"/>
        <v>0</v>
      </c>
      <c r="K67" s="165">
        <f>SUM(K70+K73+K76+K79+K82+K85)</f>
        <v>296519.19</v>
      </c>
      <c r="L67" s="165">
        <f t="shared" si="9"/>
        <v>0</v>
      </c>
      <c r="M67" s="165">
        <f t="shared" si="9"/>
        <v>0</v>
      </c>
      <c r="N67" s="165">
        <f>SUM(N70+N73+N76)</f>
        <v>0</v>
      </c>
      <c r="O67" s="165">
        <f>SUM(O70+O73+O76+O82+O85)</f>
        <v>15000</v>
      </c>
      <c r="P67" s="165">
        <f>SUM(P70+P73+P76+P82+P85)</f>
        <v>15000</v>
      </c>
      <c r="Q67" s="165">
        <f>SUM(Q70+Q73+Q76+Q82+Q85)</f>
        <v>0</v>
      </c>
      <c r="R67" s="165">
        <f>SUM(R70+R73+R76+R82+R85)</f>
        <v>0</v>
      </c>
      <c r="S67" s="103">
        <v>0</v>
      </c>
      <c r="T67" s="2"/>
    </row>
    <row r="68" spans="1:20" ht="19.5" customHeight="1">
      <c r="A68" s="53"/>
      <c r="B68" s="96"/>
      <c r="C68" s="96"/>
      <c r="D68" s="233" t="s">
        <v>87</v>
      </c>
      <c r="E68" s="234">
        <f>E67/E66*100</f>
        <v>96.86721011042583</v>
      </c>
      <c r="F68" s="234">
        <f>F67/F66*100</f>
        <v>96.85493585133933</v>
      </c>
      <c r="G68" s="234">
        <f>G67/G66*100</f>
        <v>96.88066003731005</v>
      </c>
      <c r="H68" s="234">
        <f>H67/H66*100</f>
        <v>97.56467351773024</v>
      </c>
      <c r="I68" s="234">
        <f>I67/I66*100</f>
        <v>94.34366682418525</v>
      </c>
      <c r="J68" s="234">
        <v>0</v>
      </c>
      <c r="K68" s="234">
        <f>K67/K66*100</f>
        <v>96.55994959017595</v>
      </c>
      <c r="L68" s="234">
        <v>0</v>
      </c>
      <c r="M68" s="234">
        <v>0</v>
      </c>
      <c r="N68" s="234">
        <v>0</v>
      </c>
      <c r="O68" s="234">
        <f>O67/O66*100</f>
        <v>100</v>
      </c>
      <c r="P68" s="234">
        <f>P67/P66*100</f>
        <v>100</v>
      </c>
      <c r="Q68" s="237">
        <v>0</v>
      </c>
      <c r="R68" s="237">
        <v>0</v>
      </c>
      <c r="S68" s="235">
        <v>0</v>
      </c>
      <c r="T68" s="2"/>
    </row>
    <row r="69" spans="1:20" ht="33.75" customHeight="1">
      <c r="A69" s="53"/>
      <c r="B69" s="100"/>
      <c r="C69" s="100">
        <v>75011</v>
      </c>
      <c r="D69" s="140" t="s">
        <v>232</v>
      </c>
      <c r="E69" s="98">
        <f>SUM(F69+O69)</f>
        <v>82493.31</v>
      </c>
      <c r="F69" s="98">
        <f>SUM(G69+J69+K69+L69+N69)</f>
        <v>82493.31</v>
      </c>
      <c r="G69" s="98">
        <f t="shared" si="0"/>
        <v>82493.31</v>
      </c>
      <c r="H69" s="168">
        <v>73573.74</v>
      </c>
      <c r="I69" s="168">
        <v>8919.57</v>
      </c>
      <c r="J69" s="98">
        <v>0</v>
      </c>
      <c r="K69" s="98">
        <v>0</v>
      </c>
      <c r="L69" s="98">
        <v>0</v>
      </c>
      <c r="M69" s="98">
        <v>0</v>
      </c>
      <c r="N69" s="98">
        <v>0</v>
      </c>
      <c r="O69" s="98">
        <v>0</v>
      </c>
      <c r="P69" s="98">
        <v>0</v>
      </c>
      <c r="Q69" s="98">
        <v>0</v>
      </c>
      <c r="R69" s="170">
        <v>0</v>
      </c>
      <c r="S69" s="98">
        <v>0</v>
      </c>
      <c r="T69" s="2"/>
    </row>
    <row r="70" spans="1:20" ht="26.25" customHeight="1">
      <c r="A70" s="53"/>
      <c r="B70" s="129"/>
      <c r="C70" s="129"/>
      <c r="D70" s="230" t="s">
        <v>88</v>
      </c>
      <c r="E70" s="98">
        <f>SUM(F70+O70)</f>
        <v>82493.31</v>
      </c>
      <c r="F70" s="98">
        <f>SUM(G70+J70+K70+L70+N70)</f>
        <v>82493.31</v>
      </c>
      <c r="G70" s="98">
        <f t="shared" si="0"/>
        <v>82493.31</v>
      </c>
      <c r="H70" s="168">
        <v>73573.74</v>
      </c>
      <c r="I70" s="168">
        <v>8919.57</v>
      </c>
      <c r="J70" s="98">
        <v>0</v>
      </c>
      <c r="K70" s="98">
        <v>0</v>
      </c>
      <c r="L70" s="98">
        <v>0</v>
      </c>
      <c r="M70" s="98">
        <v>0</v>
      </c>
      <c r="N70" s="98">
        <v>0</v>
      </c>
      <c r="O70" s="98">
        <v>0</v>
      </c>
      <c r="P70" s="98">
        <v>0</v>
      </c>
      <c r="Q70" s="224">
        <v>0</v>
      </c>
      <c r="R70" s="224">
        <v>0</v>
      </c>
      <c r="S70" s="224">
        <v>0</v>
      </c>
      <c r="T70" s="2"/>
    </row>
    <row r="71" spans="1:20" ht="18.75" customHeight="1">
      <c r="A71" s="53"/>
      <c r="B71" s="129"/>
      <c r="C71" s="129"/>
      <c r="D71" s="231" t="s">
        <v>87</v>
      </c>
      <c r="E71" s="225">
        <f>E70/E69*100</f>
        <v>100</v>
      </c>
      <c r="F71" s="225">
        <f>F70/F69*100</f>
        <v>100</v>
      </c>
      <c r="G71" s="225">
        <f>G70/G69*100</f>
        <v>100</v>
      </c>
      <c r="H71" s="225">
        <f>H70/H69*100</f>
        <v>100</v>
      </c>
      <c r="I71" s="238">
        <f>I70/I69*100</f>
        <v>100</v>
      </c>
      <c r="J71" s="171">
        <f>SUM(J74+J77+J83)</f>
        <v>0</v>
      </c>
      <c r="K71" s="171">
        <v>0</v>
      </c>
      <c r="L71" s="171">
        <f>SUM(L74+L77+L83)</f>
        <v>0</v>
      </c>
      <c r="M71" s="171">
        <f>SUM(M74+M77+M83)</f>
        <v>0</v>
      </c>
      <c r="N71" s="238">
        <v>0</v>
      </c>
      <c r="O71" s="171">
        <v>0</v>
      </c>
      <c r="P71" s="238">
        <v>0</v>
      </c>
      <c r="Q71" s="239">
        <v>0</v>
      </c>
      <c r="R71" s="239">
        <v>0</v>
      </c>
      <c r="S71" s="240">
        <v>0</v>
      </c>
      <c r="T71" s="2"/>
    </row>
    <row r="72" spans="1:20" ht="39.75" customHeight="1">
      <c r="A72" s="53"/>
      <c r="B72" s="100"/>
      <c r="C72" s="100">
        <v>75022</v>
      </c>
      <c r="D72" s="102" t="s">
        <v>233</v>
      </c>
      <c r="E72" s="98">
        <f>SUM(F72+O72)</f>
        <v>168504</v>
      </c>
      <c r="F72" s="98">
        <f>SUM(G72+J72+K72+L72+N72)</f>
        <v>168504</v>
      </c>
      <c r="G72" s="98">
        <f t="shared" si="0"/>
        <v>10800</v>
      </c>
      <c r="H72" s="168">
        <v>0</v>
      </c>
      <c r="I72" s="168">
        <v>10800</v>
      </c>
      <c r="J72" s="168">
        <v>0</v>
      </c>
      <c r="K72" s="168">
        <v>157704</v>
      </c>
      <c r="L72" s="98">
        <v>0</v>
      </c>
      <c r="M72" s="98">
        <v>0</v>
      </c>
      <c r="N72" s="98">
        <v>0</v>
      </c>
      <c r="O72" s="98">
        <v>0</v>
      </c>
      <c r="P72" s="98">
        <v>0</v>
      </c>
      <c r="Q72" s="98">
        <v>0</v>
      </c>
      <c r="R72" s="170">
        <v>0</v>
      </c>
      <c r="S72" s="98">
        <v>0</v>
      </c>
      <c r="T72" s="2"/>
    </row>
    <row r="73" spans="1:20" ht="24.75" customHeight="1">
      <c r="A73" s="53"/>
      <c r="B73" s="100"/>
      <c r="C73" s="100"/>
      <c r="D73" s="230" t="s">
        <v>88</v>
      </c>
      <c r="E73" s="98">
        <f>SUM(F73+O73)</f>
        <v>162859.06</v>
      </c>
      <c r="F73" s="98">
        <f>SUM(G73+J73+K73+L73+N73)</f>
        <v>162859.06</v>
      </c>
      <c r="G73" s="98">
        <f t="shared" si="0"/>
        <v>9080.06</v>
      </c>
      <c r="H73" s="98">
        <v>0</v>
      </c>
      <c r="I73" s="98">
        <v>9080.06</v>
      </c>
      <c r="J73" s="98">
        <v>0</v>
      </c>
      <c r="K73" s="98">
        <v>153779</v>
      </c>
      <c r="L73" s="98">
        <v>0</v>
      </c>
      <c r="M73" s="98">
        <v>0</v>
      </c>
      <c r="N73" s="98">
        <v>0</v>
      </c>
      <c r="O73" s="98">
        <v>0</v>
      </c>
      <c r="P73" s="98">
        <v>0</v>
      </c>
      <c r="Q73" s="224">
        <v>0</v>
      </c>
      <c r="R73" s="224">
        <v>0</v>
      </c>
      <c r="S73" s="224">
        <v>0</v>
      </c>
      <c r="T73" s="2"/>
    </row>
    <row r="74" spans="1:20" ht="15.75" customHeight="1">
      <c r="A74" s="53"/>
      <c r="B74" s="100"/>
      <c r="C74" s="100"/>
      <c r="D74" s="231" t="s">
        <v>87</v>
      </c>
      <c r="E74" s="225">
        <f>E73/E72*100</f>
        <v>96.64996676636757</v>
      </c>
      <c r="F74" s="225">
        <f>F73/F72*100</f>
        <v>96.64996676636757</v>
      </c>
      <c r="G74" s="98">
        <f t="shared" si="0"/>
        <v>84.07462962962963</v>
      </c>
      <c r="H74" s="225">
        <v>0</v>
      </c>
      <c r="I74" s="225">
        <f>I73/I72*100</f>
        <v>84.07462962962963</v>
      </c>
      <c r="J74" s="171">
        <f>SUM(J77+J83+J86)</f>
        <v>0</v>
      </c>
      <c r="K74" s="225">
        <f>K73/K72*100</f>
        <v>97.5111601481256</v>
      </c>
      <c r="L74" s="236">
        <f>SUM(L77+L83+L86)</f>
        <v>0</v>
      </c>
      <c r="M74" s="171">
        <f>SUM(M77+M83+M86)</f>
        <v>0</v>
      </c>
      <c r="N74" s="225">
        <v>0</v>
      </c>
      <c r="O74" s="171">
        <v>0</v>
      </c>
      <c r="P74" s="225">
        <v>0</v>
      </c>
      <c r="Q74" s="226">
        <v>0</v>
      </c>
      <c r="R74" s="226">
        <v>0</v>
      </c>
      <c r="S74" s="227">
        <v>0</v>
      </c>
      <c r="T74" s="2"/>
    </row>
    <row r="75" spans="1:21" ht="33.75" customHeight="1">
      <c r="A75" s="53"/>
      <c r="B75" s="100"/>
      <c r="C75" s="100">
        <v>75023</v>
      </c>
      <c r="D75" s="102" t="s">
        <v>234</v>
      </c>
      <c r="E75" s="98">
        <f>SUM(F75+O75)</f>
        <v>3251766.89</v>
      </c>
      <c r="F75" s="98">
        <f>SUM(G75+J75+K75+L75+N75)</f>
        <v>3236766.89</v>
      </c>
      <c r="G75" s="98">
        <f t="shared" si="0"/>
        <v>3230766.89</v>
      </c>
      <c r="H75" s="168">
        <v>2566807.02</v>
      </c>
      <c r="I75" s="169">
        <v>663959.87</v>
      </c>
      <c r="J75" s="169">
        <v>0</v>
      </c>
      <c r="K75" s="169">
        <v>6000</v>
      </c>
      <c r="L75" s="169">
        <v>0</v>
      </c>
      <c r="M75" s="169">
        <v>0</v>
      </c>
      <c r="N75" s="169">
        <v>0</v>
      </c>
      <c r="O75" s="169">
        <v>15000</v>
      </c>
      <c r="P75" s="169">
        <v>15000</v>
      </c>
      <c r="Q75" s="98">
        <v>0</v>
      </c>
      <c r="R75" s="170">
        <v>0</v>
      </c>
      <c r="S75" s="98">
        <v>0</v>
      </c>
      <c r="T75" s="229"/>
      <c r="U75" s="229"/>
    </row>
    <row r="76" spans="1:21" ht="25.5" customHeight="1">
      <c r="A76" s="53"/>
      <c r="B76" s="129"/>
      <c r="C76" s="100"/>
      <c r="D76" s="230" t="s">
        <v>88</v>
      </c>
      <c r="E76" s="98">
        <f>SUM(F76+O76)</f>
        <v>3170523.43</v>
      </c>
      <c r="F76" s="98">
        <f>SUM(G76+J76+K76+L76+N76)</f>
        <v>3155523.43</v>
      </c>
      <c r="G76" s="98">
        <f t="shared" si="0"/>
        <v>3149969.46</v>
      </c>
      <c r="H76" s="98">
        <v>2517819.12</v>
      </c>
      <c r="I76" s="98">
        <v>632150.34</v>
      </c>
      <c r="J76" s="98">
        <v>0</v>
      </c>
      <c r="K76" s="98">
        <v>5553.97</v>
      </c>
      <c r="L76" s="98">
        <v>0</v>
      </c>
      <c r="M76" s="98">
        <v>0</v>
      </c>
      <c r="N76" s="98">
        <v>0</v>
      </c>
      <c r="O76" s="98">
        <v>15000</v>
      </c>
      <c r="P76" s="98">
        <v>15000</v>
      </c>
      <c r="Q76" s="224">
        <v>0</v>
      </c>
      <c r="R76" s="224">
        <v>0</v>
      </c>
      <c r="S76" s="224">
        <v>0</v>
      </c>
      <c r="T76" s="229"/>
      <c r="U76" s="229"/>
    </row>
    <row r="77" spans="1:21" ht="15.75" customHeight="1">
      <c r="A77" s="53"/>
      <c r="B77" s="100"/>
      <c r="C77" s="100"/>
      <c r="D77" s="231" t="s">
        <v>87</v>
      </c>
      <c r="E77" s="225">
        <f>E76/E75*100</f>
        <v>97.5015595290719</v>
      </c>
      <c r="F77" s="225">
        <f>F76/F75*100</f>
        <v>97.489981121254</v>
      </c>
      <c r="G77" s="225">
        <f>G76/G75*100</f>
        <v>97.49912535472343</v>
      </c>
      <c r="H77" s="225">
        <f>H76/H75*100</f>
        <v>98.09148488303575</v>
      </c>
      <c r="I77" s="225">
        <f>I76/I75*100</f>
        <v>95.20911858724233</v>
      </c>
      <c r="J77" s="171">
        <f>SUM(J83+J86+J89)</f>
        <v>0</v>
      </c>
      <c r="K77" s="225">
        <f>K76/K75*100</f>
        <v>92.56616666666667</v>
      </c>
      <c r="L77" s="171">
        <f>SUM(L83+L86+L89)</f>
        <v>0</v>
      </c>
      <c r="M77" s="171">
        <f>SUM(M83+M86+M89)</f>
        <v>0</v>
      </c>
      <c r="N77" s="225">
        <v>0</v>
      </c>
      <c r="O77" s="225">
        <f>O76/O75*100</f>
        <v>100</v>
      </c>
      <c r="P77" s="225">
        <f>P76/P75*100</f>
        <v>100</v>
      </c>
      <c r="Q77" s="226">
        <v>0</v>
      </c>
      <c r="R77" s="226">
        <v>0</v>
      </c>
      <c r="S77" s="227">
        <v>0</v>
      </c>
      <c r="T77" s="229"/>
      <c r="U77" s="229"/>
    </row>
    <row r="78" spans="1:20" ht="26.25" customHeight="1">
      <c r="A78" s="53"/>
      <c r="B78" s="100"/>
      <c r="C78" s="100">
        <v>75056</v>
      </c>
      <c r="D78" s="102" t="s">
        <v>476</v>
      </c>
      <c r="E78" s="98">
        <f>SUM(F78+O78)</f>
        <v>31325</v>
      </c>
      <c r="F78" s="98">
        <f>SUM(G78+J78+K78+L78+N78)</f>
        <v>31325</v>
      </c>
      <c r="G78" s="98">
        <f>+SUM(H78+I78)</f>
        <v>986</v>
      </c>
      <c r="H78" s="169">
        <v>0</v>
      </c>
      <c r="I78" s="169">
        <v>986</v>
      </c>
      <c r="J78" s="169">
        <v>0</v>
      </c>
      <c r="K78" s="169">
        <v>30339</v>
      </c>
      <c r="L78" s="169">
        <v>0</v>
      </c>
      <c r="M78" s="169">
        <v>0</v>
      </c>
      <c r="N78" s="169">
        <v>0</v>
      </c>
      <c r="O78" s="169">
        <v>0</v>
      </c>
      <c r="P78" s="169">
        <v>0</v>
      </c>
      <c r="Q78" s="98">
        <v>0</v>
      </c>
      <c r="R78" s="170">
        <v>0</v>
      </c>
      <c r="S78" s="98">
        <v>0</v>
      </c>
      <c r="T78" s="229"/>
    </row>
    <row r="79" spans="1:20" ht="26.25" customHeight="1">
      <c r="A79" s="53"/>
      <c r="B79" s="100"/>
      <c r="C79" s="100"/>
      <c r="D79" s="230" t="s">
        <v>88</v>
      </c>
      <c r="E79" s="98">
        <f>SUM(F79+O79)</f>
        <v>25325</v>
      </c>
      <c r="F79" s="98">
        <f>SUM(G79+J79+K79+L79+N79)</f>
        <v>25325</v>
      </c>
      <c r="G79" s="98">
        <f>+SUM(H79+I79)</f>
        <v>986</v>
      </c>
      <c r="H79" s="98">
        <v>0</v>
      </c>
      <c r="I79" s="169">
        <v>986</v>
      </c>
      <c r="J79" s="98">
        <v>0</v>
      </c>
      <c r="K79" s="98">
        <v>24339</v>
      </c>
      <c r="L79" s="98">
        <v>0</v>
      </c>
      <c r="M79" s="98">
        <v>0</v>
      </c>
      <c r="N79" s="98">
        <v>0</v>
      </c>
      <c r="O79" s="98">
        <v>0</v>
      </c>
      <c r="P79" s="98">
        <v>0</v>
      </c>
      <c r="Q79" s="224">
        <v>0</v>
      </c>
      <c r="R79" s="224">
        <v>0</v>
      </c>
      <c r="S79" s="224">
        <v>0</v>
      </c>
      <c r="T79" s="229"/>
    </row>
    <row r="80" spans="1:20" ht="21" customHeight="1">
      <c r="A80" s="53"/>
      <c r="B80" s="100"/>
      <c r="C80" s="100"/>
      <c r="D80" s="231" t="s">
        <v>87</v>
      </c>
      <c r="E80" s="225">
        <f>E79/E78*100</f>
        <v>80.84596967278532</v>
      </c>
      <c r="F80" s="225">
        <f>F79/F78*100</f>
        <v>80.84596967278532</v>
      </c>
      <c r="G80" s="225">
        <f>G79/G78*100</f>
        <v>100</v>
      </c>
      <c r="H80" s="225">
        <v>0</v>
      </c>
      <c r="I80" s="225">
        <f>I79/I78*100</f>
        <v>100</v>
      </c>
      <c r="J80" s="171">
        <f>SUM(J86+J89+J92)</f>
        <v>0</v>
      </c>
      <c r="K80" s="225">
        <f>K79/K78*100</f>
        <v>80.22347473548898</v>
      </c>
      <c r="L80" s="171">
        <f>SUM(L86+L89+L92)</f>
        <v>0</v>
      </c>
      <c r="M80" s="171">
        <f>SUM(M86+M89+M92)</f>
        <v>0</v>
      </c>
      <c r="N80" s="225">
        <v>0</v>
      </c>
      <c r="O80" s="225">
        <v>0</v>
      </c>
      <c r="P80" s="225">
        <v>0</v>
      </c>
      <c r="Q80" s="226">
        <v>0</v>
      </c>
      <c r="R80" s="226">
        <v>0</v>
      </c>
      <c r="S80" s="227">
        <v>0</v>
      </c>
      <c r="T80" s="229"/>
    </row>
    <row r="81" spans="1:20" ht="33.75" customHeight="1">
      <c r="A81" s="53"/>
      <c r="B81" s="100"/>
      <c r="C81" s="100">
        <v>75075</v>
      </c>
      <c r="D81" s="102" t="s">
        <v>235</v>
      </c>
      <c r="E81" s="98">
        <f>SUM(F81+O81)</f>
        <v>66000</v>
      </c>
      <c r="F81" s="98">
        <f>SUM(G81+J81+K81+L81+N81)</f>
        <v>66000</v>
      </c>
      <c r="G81" s="98">
        <f t="shared" si="0"/>
        <v>66000</v>
      </c>
      <c r="H81" s="169">
        <v>8000</v>
      </c>
      <c r="I81" s="169">
        <v>58000</v>
      </c>
      <c r="J81" s="98">
        <v>0</v>
      </c>
      <c r="K81" s="98">
        <v>0</v>
      </c>
      <c r="L81" s="98">
        <v>0</v>
      </c>
      <c r="M81" s="98">
        <v>0</v>
      </c>
      <c r="N81" s="98">
        <v>0</v>
      </c>
      <c r="O81" s="98">
        <v>0</v>
      </c>
      <c r="P81" s="98">
        <v>0</v>
      </c>
      <c r="Q81" s="98">
        <v>0</v>
      </c>
      <c r="R81" s="170">
        <v>0</v>
      </c>
      <c r="S81" s="98">
        <v>0</v>
      </c>
      <c r="T81" s="229"/>
    </row>
    <row r="82" spans="1:20" ht="27" customHeight="1">
      <c r="A82" s="53"/>
      <c r="B82" s="100"/>
      <c r="C82" s="100"/>
      <c r="D82" s="230" t="s">
        <v>88</v>
      </c>
      <c r="E82" s="98">
        <f>SUM(F82+O82)</f>
        <v>57125.34</v>
      </c>
      <c r="F82" s="98">
        <f>SUM(G82+J82+K82+L82+N82)</f>
        <v>57125.34</v>
      </c>
      <c r="G82" s="98">
        <f aca="true" t="shared" si="10" ref="G82:G142">+SUM(H82+I82)</f>
        <v>57125.34</v>
      </c>
      <c r="H82" s="98">
        <v>7687.5</v>
      </c>
      <c r="I82" s="98">
        <v>49437.84</v>
      </c>
      <c r="J82" s="98">
        <v>0</v>
      </c>
      <c r="K82" s="98">
        <v>0</v>
      </c>
      <c r="L82" s="98">
        <v>0</v>
      </c>
      <c r="M82" s="98">
        <v>0</v>
      </c>
      <c r="N82" s="98">
        <v>0</v>
      </c>
      <c r="O82" s="98">
        <v>0</v>
      </c>
      <c r="P82" s="98">
        <v>0</v>
      </c>
      <c r="Q82" s="224">
        <v>0</v>
      </c>
      <c r="R82" s="224">
        <v>0</v>
      </c>
      <c r="S82" s="224">
        <v>0</v>
      </c>
      <c r="T82" s="2"/>
    </row>
    <row r="83" spans="1:20" ht="19.5" customHeight="1">
      <c r="A83" s="53"/>
      <c r="B83" s="100"/>
      <c r="C83" s="100"/>
      <c r="D83" s="231" t="s">
        <v>87</v>
      </c>
      <c r="E83" s="225">
        <f>E82/E81*100</f>
        <v>86.55354545454544</v>
      </c>
      <c r="F83" s="225">
        <f>F82/F81*100</f>
        <v>86.55354545454544</v>
      </c>
      <c r="G83" s="225">
        <f>G82/G81*100</f>
        <v>86.55354545454544</v>
      </c>
      <c r="H83" s="225">
        <f>H82/H81*100</f>
        <v>96.09375</v>
      </c>
      <c r="I83" s="225">
        <f>I82/I81*100</f>
        <v>85.23765517241378</v>
      </c>
      <c r="J83" s="171">
        <f>SUM(J86+J89+J92)</f>
        <v>0</v>
      </c>
      <c r="K83" s="171">
        <v>0</v>
      </c>
      <c r="L83" s="171">
        <f>SUM(L86+L89+L92)</f>
        <v>0</v>
      </c>
      <c r="M83" s="171">
        <f>SUM(M86+M89+M92)</f>
        <v>0</v>
      </c>
      <c r="N83" s="225">
        <v>0</v>
      </c>
      <c r="O83" s="171">
        <v>0</v>
      </c>
      <c r="P83" s="225">
        <v>0</v>
      </c>
      <c r="Q83" s="226">
        <v>0</v>
      </c>
      <c r="R83" s="226">
        <v>0</v>
      </c>
      <c r="S83" s="227">
        <v>0</v>
      </c>
      <c r="T83" s="2"/>
    </row>
    <row r="84" spans="1:20" ht="28.5" customHeight="1">
      <c r="A84" s="104"/>
      <c r="B84" s="100"/>
      <c r="C84" s="100">
        <v>75095</v>
      </c>
      <c r="D84" s="102" t="s">
        <v>236</v>
      </c>
      <c r="E84" s="98">
        <f>SUM(F84+O84)</f>
        <v>243398.37</v>
      </c>
      <c r="F84" s="98">
        <f>SUM(G84+J84+K84+L84+N84)</f>
        <v>243398.37</v>
      </c>
      <c r="G84" s="98">
        <f t="shared" si="10"/>
        <v>130358.37</v>
      </c>
      <c r="H84" s="169">
        <v>125217.79</v>
      </c>
      <c r="I84" s="169">
        <v>5140.58</v>
      </c>
      <c r="J84" s="169">
        <v>0</v>
      </c>
      <c r="K84" s="169">
        <v>113040</v>
      </c>
      <c r="L84" s="98">
        <v>0</v>
      </c>
      <c r="M84" s="98">
        <v>0</v>
      </c>
      <c r="N84" s="98">
        <v>0</v>
      </c>
      <c r="O84" s="98">
        <v>0</v>
      </c>
      <c r="P84" s="98">
        <v>0</v>
      </c>
      <c r="Q84" s="98">
        <v>0</v>
      </c>
      <c r="R84" s="170">
        <v>0</v>
      </c>
      <c r="S84" s="98">
        <v>0</v>
      </c>
      <c r="T84" s="2"/>
    </row>
    <row r="85" spans="1:19" ht="27.75" customHeight="1">
      <c r="A85" s="53"/>
      <c r="B85" s="129"/>
      <c r="C85" s="129"/>
      <c r="D85" s="230" t="s">
        <v>88</v>
      </c>
      <c r="E85" s="98">
        <f>SUM(F85+O85)</f>
        <v>224753.03999999998</v>
      </c>
      <c r="F85" s="98">
        <f>SUM(G85+J85+K85+L85+N85)</f>
        <v>224753.03999999998</v>
      </c>
      <c r="G85" s="98">
        <f t="shared" si="10"/>
        <v>111905.81999999999</v>
      </c>
      <c r="H85" s="98">
        <v>106972.01</v>
      </c>
      <c r="I85" s="98">
        <v>4933.81</v>
      </c>
      <c r="J85" s="98">
        <v>0</v>
      </c>
      <c r="K85" s="98">
        <v>112847.22</v>
      </c>
      <c r="L85" s="98">
        <v>0</v>
      </c>
      <c r="M85" s="98">
        <v>0</v>
      </c>
      <c r="N85" s="98">
        <v>0</v>
      </c>
      <c r="O85" s="98">
        <v>0</v>
      </c>
      <c r="P85" s="98">
        <v>0</v>
      </c>
      <c r="Q85" s="224">
        <v>0</v>
      </c>
      <c r="R85" s="224">
        <v>0</v>
      </c>
      <c r="S85" s="224">
        <v>0</v>
      </c>
    </row>
    <row r="86" spans="1:19" ht="19.5" customHeight="1">
      <c r="A86" s="53"/>
      <c r="B86" s="129"/>
      <c r="C86" s="129"/>
      <c r="D86" s="231" t="s">
        <v>87</v>
      </c>
      <c r="E86" s="225">
        <f>E85/E84*100</f>
        <v>92.3395830465093</v>
      </c>
      <c r="F86" s="225">
        <f>F85/F84*100</f>
        <v>92.3395830465093</v>
      </c>
      <c r="G86" s="225">
        <f>G85/G84*100</f>
        <v>85.84475243131683</v>
      </c>
      <c r="H86" s="225">
        <f>H85/H84*100</f>
        <v>85.42876375633207</v>
      </c>
      <c r="I86" s="225">
        <f>I85/I84*100</f>
        <v>95.97769123328497</v>
      </c>
      <c r="J86" s="171">
        <f>SUM(J89+J92+J98)</f>
        <v>0</v>
      </c>
      <c r="K86" s="225">
        <f>K85/K84*100</f>
        <v>99.82945859872612</v>
      </c>
      <c r="L86" s="171">
        <f>SUM(L89+L92+L98)</f>
        <v>0</v>
      </c>
      <c r="M86" s="171">
        <f>SUM(M89+M92+M98)</f>
        <v>0</v>
      </c>
      <c r="N86" s="225">
        <v>0</v>
      </c>
      <c r="O86" s="171">
        <v>0</v>
      </c>
      <c r="P86" s="225">
        <v>0</v>
      </c>
      <c r="Q86" s="226">
        <v>0</v>
      </c>
      <c r="R86" s="226">
        <v>0</v>
      </c>
      <c r="S86" s="227">
        <v>0</v>
      </c>
    </row>
    <row r="87" spans="1:20" ht="65.25" customHeight="1">
      <c r="A87" s="53"/>
      <c r="B87" s="96">
        <v>751</v>
      </c>
      <c r="C87" s="96"/>
      <c r="D87" s="97" t="s">
        <v>237</v>
      </c>
      <c r="E87" s="94">
        <f>SUM(F87+O87)</f>
        <v>73319</v>
      </c>
      <c r="F87" s="94">
        <f>SUM(G87+J87+K87+L87+N87)</f>
        <v>73319</v>
      </c>
      <c r="G87" s="94">
        <f t="shared" si="10"/>
        <v>29219</v>
      </c>
      <c r="H87" s="165">
        <f>SUM(H90+H93)</f>
        <v>21633</v>
      </c>
      <c r="I87" s="165">
        <f>SUM(I90+I93)</f>
        <v>7586</v>
      </c>
      <c r="J87" s="94">
        <f aca="true" t="shared" si="11" ref="J87:R88">SUM(K90)</f>
        <v>0</v>
      </c>
      <c r="K87" s="165">
        <f>SUM(K90+K93)</f>
        <v>44100</v>
      </c>
      <c r="L87" s="94">
        <f t="shared" si="11"/>
        <v>0</v>
      </c>
      <c r="M87" s="94">
        <f t="shared" si="11"/>
        <v>0</v>
      </c>
      <c r="N87" s="94">
        <f t="shared" si="11"/>
        <v>0</v>
      </c>
      <c r="O87" s="94">
        <f t="shared" si="11"/>
        <v>0</v>
      </c>
      <c r="P87" s="94">
        <f t="shared" si="11"/>
        <v>0</v>
      </c>
      <c r="Q87" s="94">
        <f t="shared" si="11"/>
        <v>0</v>
      </c>
      <c r="R87" s="94">
        <f t="shared" si="11"/>
        <v>0</v>
      </c>
      <c r="S87" s="94">
        <v>0</v>
      </c>
      <c r="T87" s="2"/>
    </row>
    <row r="88" spans="1:20" ht="24.75" customHeight="1">
      <c r="A88" s="53"/>
      <c r="B88" s="167"/>
      <c r="C88" s="167"/>
      <c r="D88" s="232" t="s">
        <v>88</v>
      </c>
      <c r="E88" s="94">
        <f>SUM(F88+O88)</f>
        <v>72969</v>
      </c>
      <c r="F88" s="94">
        <f>SUM(G88+J88+K88+L88+N88)</f>
        <v>72969</v>
      </c>
      <c r="G88" s="94">
        <f>+SUM(H88+I88)</f>
        <v>29219</v>
      </c>
      <c r="H88" s="165">
        <f>SUM(H91+H94)</f>
        <v>21633</v>
      </c>
      <c r="I88" s="165">
        <f>SUM(I91+I94)</f>
        <v>7586</v>
      </c>
      <c r="J88" s="94">
        <f>SUM(K91)</f>
        <v>0</v>
      </c>
      <c r="K88" s="165">
        <f>SUM(K91+K94)</f>
        <v>43750</v>
      </c>
      <c r="L88" s="94">
        <f t="shared" si="11"/>
        <v>0</v>
      </c>
      <c r="M88" s="94">
        <f t="shared" si="11"/>
        <v>0</v>
      </c>
      <c r="N88" s="94">
        <f t="shared" si="11"/>
        <v>0</v>
      </c>
      <c r="O88" s="94">
        <f t="shared" si="11"/>
        <v>0</v>
      </c>
      <c r="P88" s="94">
        <f t="shared" si="11"/>
        <v>0</v>
      </c>
      <c r="Q88" s="94">
        <f t="shared" si="11"/>
        <v>0</v>
      </c>
      <c r="R88" s="94">
        <f t="shared" si="11"/>
        <v>0</v>
      </c>
      <c r="S88" s="94">
        <v>0</v>
      </c>
      <c r="T88" s="2"/>
    </row>
    <row r="89" spans="1:20" ht="19.5" customHeight="1">
      <c r="A89" s="53"/>
      <c r="B89" s="167"/>
      <c r="C89" s="167"/>
      <c r="D89" s="233" t="s">
        <v>87</v>
      </c>
      <c r="E89" s="234">
        <f>E88/E87*100</f>
        <v>99.52263396936674</v>
      </c>
      <c r="F89" s="234">
        <f>F88/F87*100</f>
        <v>99.52263396936674</v>
      </c>
      <c r="G89" s="234">
        <f>G88/G87*100</f>
        <v>100</v>
      </c>
      <c r="H89" s="234">
        <f>H88/H87*100</f>
        <v>100</v>
      </c>
      <c r="I89" s="234">
        <v>92.00538510964729</v>
      </c>
      <c r="J89" s="234">
        <v>0</v>
      </c>
      <c r="K89" s="234">
        <f>K88/K87*100</f>
        <v>99.20634920634922</v>
      </c>
      <c r="L89" s="234">
        <v>0</v>
      </c>
      <c r="M89" s="234">
        <v>0</v>
      </c>
      <c r="N89" s="234">
        <v>0</v>
      </c>
      <c r="O89" s="165">
        <v>0</v>
      </c>
      <c r="P89" s="234">
        <v>0</v>
      </c>
      <c r="Q89" s="237">
        <v>0</v>
      </c>
      <c r="R89" s="237">
        <v>0</v>
      </c>
      <c r="S89" s="235">
        <v>0</v>
      </c>
      <c r="T89" s="2"/>
    </row>
    <row r="90" spans="1:20" ht="49.5" customHeight="1">
      <c r="A90" s="53"/>
      <c r="B90" s="100"/>
      <c r="C90" s="100">
        <v>75101</v>
      </c>
      <c r="D90" s="102" t="s">
        <v>238</v>
      </c>
      <c r="E90" s="98">
        <f>SUM(F90+O90)</f>
        <v>1811</v>
      </c>
      <c r="F90" s="98">
        <f>SUM(G90+J90+K90+L90+N90)</f>
        <v>1811</v>
      </c>
      <c r="G90" s="98">
        <f t="shared" si="10"/>
        <v>1811</v>
      </c>
      <c r="H90" s="98">
        <v>1811</v>
      </c>
      <c r="I90" s="98">
        <v>0</v>
      </c>
      <c r="J90" s="98">
        <v>0</v>
      </c>
      <c r="K90" s="98">
        <v>0</v>
      </c>
      <c r="L90" s="98">
        <v>0</v>
      </c>
      <c r="M90" s="98">
        <v>0</v>
      </c>
      <c r="N90" s="98">
        <v>0</v>
      </c>
      <c r="O90" s="98">
        <v>0</v>
      </c>
      <c r="P90" s="98">
        <v>0</v>
      </c>
      <c r="Q90" s="98">
        <v>0</v>
      </c>
      <c r="R90" s="170">
        <v>0</v>
      </c>
      <c r="S90" s="98">
        <v>0</v>
      </c>
      <c r="T90" s="2"/>
    </row>
    <row r="91" spans="1:20" ht="28.5" customHeight="1">
      <c r="A91" s="53"/>
      <c r="B91" s="129"/>
      <c r="C91" s="129"/>
      <c r="D91" s="230" t="s">
        <v>88</v>
      </c>
      <c r="E91" s="98">
        <f>SUM(F91+O91)</f>
        <v>1811</v>
      </c>
      <c r="F91" s="98">
        <f>SUM(G91+J91+K91+L91+N91)</f>
        <v>1811</v>
      </c>
      <c r="G91" s="98">
        <f t="shared" si="10"/>
        <v>1811</v>
      </c>
      <c r="H91" s="98">
        <v>1811</v>
      </c>
      <c r="I91" s="98">
        <v>0</v>
      </c>
      <c r="J91" s="98">
        <v>0</v>
      </c>
      <c r="K91" s="98">
        <v>0</v>
      </c>
      <c r="L91" s="98">
        <v>0</v>
      </c>
      <c r="M91" s="98">
        <v>0</v>
      </c>
      <c r="N91" s="98">
        <v>0</v>
      </c>
      <c r="O91" s="98">
        <v>0</v>
      </c>
      <c r="P91" s="98">
        <v>0</v>
      </c>
      <c r="Q91" s="224">
        <v>0</v>
      </c>
      <c r="R91" s="224">
        <v>0</v>
      </c>
      <c r="S91" s="224">
        <v>0</v>
      </c>
      <c r="T91" s="2"/>
    </row>
    <row r="92" spans="1:20" ht="19.5" customHeight="1">
      <c r="A92" s="53"/>
      <c r="B92" s="129"/>
      <c r="C92" s="129"/>
      <c r="D92" s="231" t="s">
        <v>87</v>
      </c>
      <c r="E92" s="225">
        <f>E91/E90*100</f>
        <v>100</v>
      </c>
      <c r="F92" s="225">
        <f>F91/F90*100</f>
        <v>100</v>
      </c>
      <c r="G92" s="98">
        <f t="shared" si="10"/>
        <v>100</v>
      </c>
      <c r="H92" s="225">
        <f>H91/H90*100</f>
        <v>100</v>
      </c>
      <c r="I92" s="225">
        <v>0</v>
      </c>
      <c r="J92" s="225">
        <v>0</v>
      </c>
      <c r="K92" s="225">
        <v>0</v>
      </c>
      <c r="L92" s="225">
        <v>0</v>
      </c>
      <c r="M92" s="225">
        <v>0</v>
      </c>
      <c r="N92" s="225">
        <v>0</v>
      </c>
      <c r="O92" s="171">
        <v>0</v>
      </c>
      <c r="P92" s="171">
        <v>0</v>
      </c>
      <c r="Q92" s="226">
        <v>0</v>
      </c>
      <c r="R92" s="226">
        <v>0</v>
      </c>
      <c r="S92" s="227">
        <v>0</v>
      </c>
      <c r="T92" s="2"/>
    </row>
    <row r="93" spans="1:20" ht="38.25" customHeight="1">
      <c r="A93" s="53"/>
      <c r="B93" s="100"/>
      <c r="C93" s="100">
        <v>75107</v>
      </c>
      <c r="D93" s="102" t="s">
        <v>430</v>
      </c>
      <c r="E93" s="98">
        <f>SUM(F93+O93)</f>
        <v>71508</v>
      </c>
      <c r="F93" s="98">
        <f>SUM(G93+J93+K93+L93+N93)</f>
        <v>71508</v>
      </c>
      <c r="G93" s="98">
        <f>+SUM(H93+I93)</f>
        <v>27408</v>
      </c>
      <c r="H93" s="169">
        <v>19822</v>
      </c>
      <c r="I93" s="169">
        <v>7586</v>
      </c>
      <c r="J93" s="169">
        <v>0</v>
      </c>
      <c r="K93" s="169">
        <v>44100</v>
      </c>
      <c r="L93" s="98">
        <v>0</v>
      </c>
      <c r="M93" s="98">
        <v>0</v>
      </c>
      <c r="N93" s="98">
        <v>0</v>
      </c>
      <c r="O93" s="98">
        <v>0</v>
      </c>
      <c r="P93" s="98">
        <v>0</v>
      </c>
      <c r="Q93" s="98">
        <v>0</v>
      </c>
      <c r="R93" s="170">
        <v>0</v>
      </c>
      <c r="S93" s="98">
        <v>0</v>
      </c>
      <c r="T93" s="2"/>
    </row>
    <row r="94" spans="1:20" ht="29.25" customHeight="1">
      <c r="A94" s="53"/>
      <c r="B94" s="129"/>
      <c r="C94" s="129"/>
      <c r="D94" s="230" t="s">
        <v>88</v>
      </c>
      <c r="E94" s="98">
        <f>SUM(F94+O94)</f>
        <v>71158</v>
      </c>
      <c r="F94" s="98">
        <f>SUM(G94+J94+K94+L94+N94)</f>
        <v>71158</v>
      </c>
      <c r="G94" s="98">
        <f>+SUM(H94+I94)</f>
        <v>27408</v>
      </c>
      <c r="H94" s="98">
        <v>19822</v>
      </c>
      <c r="I94" s="169">
        <v>7586</v>
      </c>
      <c r="J94" s="98">
        <v>0</v>
      </c>
      <c r="K94" s="98">
        <v>43750</v>
      </c>
      <c r="L94" s="98">
        <v>0</v>
      </c>
      <c r="M94" s="98">
        <v>0</v>
      </c>
      <c r="N94" s="98">
        <v>0</v>
      </c>
      <c r="O94" s="98">
        <v>0</v>
      </c>
      <c r="P94" s="98">
        <v>0</v>
      </c>
      <c r="Q94" s="224">
        <v>0</v>
      </c>
      <c r="R94" s="224">
        <v>0</v>
      </c>
      <c r="S94" s="224">
        <v>0</v>
      </c>
      <c r="T94" s="2"/>
    </row>
    <row r="95" spans="1:20" ht="19.5" customHeight="1">
      <c r="A95" s="53"/>
      <c r="B95" s="129"/>
      <c r="C95" s="129"/>
      <c r="D95" s="231" t="s">
        <v>87</v>
      </c>
      <c r="E95" s="225">
        <f>E94/E93*100</f>
        <v>99.51054427476646</v>
      </c>
      <c r="F95" s="225">
        <f>F94/F93*100</f>
        <v>99.51054427476646</v>
      </c>
      <c r="G95" s="225">
        <f>G94/G93*100</f>
        <v>100</v>
      </c>
      <c r="H95" s="225">
        <f>H94/H93*100</f>
        <v>100</v>
      </c>
      <c r="I95" s="225">
        <f>I94/I93*100</f>
        <v>100</v>
      </c>
      <c r="J95" s="225">
        <v>0</v>
      </c>
      <c r="K95" s="225">
        <f>K94/K93*100</f>
        <v>99.20634920634922</v>
      </c>
      <c r="L95" s="225">
        <v>0</v>
      </c>
      <c r="M95" s="225">
        <v>0</v>
      </c>
      <c r="N95" s="225">
        <v>0</v>
      </c>
      <c r="O95" s="171">
        <v>0</v>
      </c>
      <c r="P95" s="171">
        <v>0</v>
      </c>
      <c r="Q95" s="226">
        <v>0</v>
      </c>
      <c r="R95" s="226">
        <v>0</v>
      </c>
      <c r="S95" s="227">
        <v>0</v>
      </c>
      <c r="T95" s="2"/>
    </row>
    <row r="96" spans="1:20" ht="40.5" customHeight="1">
      <c r="A96" s="53"/>
      <c r="B96" s="96">
        <v>754</v>
      </c>
      <c r="C96" s="100"/>
      <c r="D96" s="97" t="s">
        <v>239</v>
      </c>
      <c r="E96" s="94">
        <f>SUM(F96+O96)</f>
        <v>272487</v>
      </c>
      <c r="F96" s="94">
        <f>SUM(G96+J96+K96+L96+N96)</f>
        <v>240487</v>
      </c>
      <c r="G96" s="94">
        <f t="shared" si="10"/>
        <v>217487</v>
      </c>
      <c r="H96" s="165">
        <f aca="true" t="shared" si="12" ref="H96:P97">SUM(H99+H102+H105)</f>
        <v>7000</v>
      </c>
      <c r="I96" s="165">
        <f t="shared" si="12"/>
        <v>210487</v>
      </c>
      <c r="J96" s="165">
        <f t="shared" si="12"/>
        <v>6000</v>
      </c>
      <c r="K96" s="165">
        <f t="shared" si="12"/>
        <v>17000</v>
      </c>
      <c r="L96" s="165">
        <f t="shared" si="12"/>
        <v>0</v>
      </c>
      <c r="M96" s="165">
        <f t="shared" si="12"/>
        <v>0</v>
      </c>
      <c r="N96" s="165">
        <f t="shared" si="12"/>
        <v>0</v>
      </c>
      <c r="O96" s="165">
        <f t="shared" si="12"/>
        <v>32000</v>
      </c>
      <c r="P96" s="165">
        <f t="shared" si="12"/>
        <v>32000</v>
      </c>
      <c r="Q96" s="103">
        <v>0</v>
      </c>
      <c r="R96" s="166">
        <v>0</v>
      </c>
      <c r="S96" s="103">
        <v>0</v>
      </c>
      <c r="T96" s="2"/>
    </row>
    <row r="97" spans="1:20" ht="26.25" customHeight="1">
      <c r="A97" s="53"/>
      <c r="B97" s="129"/>
      <c r="C97" s="100"/>
      <c r="D97" s="232" t="s">
        <v>88</v>
      </c>
      <c r="E97" s="94">
        <f>SUM(F97+O97)</f>
        <v>251383.49999999997</v>
      </c>
      <c r="F97" s="94">
        <f>SUM(G97+J97+K97+L97+N97)</f>
        <v>221383.50999999998</v>
      </c>
      <c r="G97" s="94">
        <f>+SUM(H97+I97)</f>
        <v>198433.50999999998</v>
      </c>
      <c r="H97" s="165">
        <f t="shared" si="12"/>
        <v>5160</v>
      </c>
      <c r="I97" s="165">
        <f t="shared" si="12"/>
        <v>193273.50999999998</v>
      </c>
      <c r="J97" s="165">
        <f t="shared" si="12"/>
        <v>6000</v>
      </c>
      <c r="K97" s="165">
        <f t="shared" si="12"/>
        <v>16950</v>
      </c>
      <c r="L97" s="165">
        <f t="shared" si="12"/>
        <v>0</v>
      </c>
      <c r="M97" s="165">
        <f t="shared" si="12"/>
        <v>0</v>
      </c>
      <c r="N97" s="165">
        <f t="shared" si="12"/>
        <v>0</v>
      </c>
      <c r="O97" s="165">
        <f t="shared" si="12"/>
        <v>29999.99</v>
      </c>
      <c r="P97" s="165">
        <f t="shared" si="12"/>
        <v>29999.99</v>
      </c>
      <c r="Q97" s="103">
        <v>0</v>
      </c>
      <c r="R97" s="166">
        <v>0</v>
      </c>
      <c r="S97" s="103">
        <v>0</v>
      </c>
      <c r="T97" s="2"/>
    </row>
    <row r="98" spans="1:20" ht="19.5" customHeight="1">
      <c r="A98" s="53"/>
      <c r="B98" s="129"/>
      <c r="C98" s="100"/>
      <c r="D98" s="233" t="s">
        <v>87</v>
      </c>
      <c r="E98" s="234">
        <f>E97/E96*100</f>
        <v>92.25522685485912</v>
      </c>
      <c r="F98" s="234">
        <f>F97/F96*100</f>
        <v>92.05633152727589</v>
      </c>
      <c r="G98" s="234">
        <f>G97/G96*100</f>
        <v>91.23925108167383</v>
      </c>
      <c r="H98" s="234">
        <f>H97/H96*100</f>
        <v>73.71428571428571</v>
      </c>
      <c r="I98" s="234">
        <f>I97/I96*100</f>
        <v>91.8220650206426</v>
      </c>
      <c r="J98" s="234">
        <v>0</v>
      </c>
      <c r="K98" s="234">
        <f>K97/K96*100</f>
        <v>99.70588235294117</v>
      </c>
      <c r="L98" s="234">
        <v>0</v>
      </c>
      <c r="M98" s="234">
        <v>0</v>
      </c>
      <c r="N98" s="234">
        <v>0</v>
      </c>
      <c r="O98" s="234">
        <f>O97/O96*100</f>
        <v>93.74996875000001</v>
      </c>
      <c r="P98" s="234">
        <f>P97/P96*100</f>
        <v>93.74996875000001</v>
      </c>
      <c r="Q98" s="237">
        <v>0</v>
      </c>
      <c r="R98" s="237">
        <v>0</v>
      </c>
      <c r="S98" s="235">
        <v>0</v>
      </c>
      <c r="T98" s="2"/>
    </row>
    <row r="99" spans="1:20" ht="30" customHeight="1">
      <c r="A99" s="53"/>
      <c r="B99" s="100"/>
      <c r="C99" s="100">
        <v>75412</v>
      </c>
      <c r="D99" s="102" t="s">
        <v>240</v>
      </c>
      <c r="E99" s="98">
        <f>SUM(F99+O99)</f>
        <v>227620</v>
      </c>
      <c r="F99" s="98">
        <f>SUM(G99+J99+K99+L99+N99)</f>
        <v>195620</v>
      </c>
      <c r="G99" s="98">
        <f t="shared" si="10"/>
        <v>172620</v>
      </c>
      <c r="H99" s="169">
        <v>7000</v>
      </c>
      <c r="I99" s="169">
        <v>165620</v>
      </c>
      <c r="J99" s="169">
        <v>6000</v>
      </c>
      <c r="K99" s="169">
        <v>17000</v>
      </c>
      <c r="L99" s="169">
        <v>0</v>
      </c>
      <c r="M99" s="169">
        <v>0</v>
      </c>
      <c r="N99" s="169">
        <v>0</v>
      </c>
      <c r="O99" s="169">
        <v>32000</v>
      </c>
      <c r="P99" s="169">
        <v>32000</v>
      </c>
      <c r="Q99" s="98">
        <v>0</v>
      </c>
      <c r="R99" s="170">
        <v>0</v>
      </c>
      <c r="S99" s="98">
        <v>0</v>
      </c>
      <c r="T99" s="229"/>
    </row>
    <row r="100" spans="1:20" ht="25.5" customHeight="1">
      <c r="A100" s="104"/>
      <c r="B100" s="129"/>
      <c r="C100" s="100"/>
      <c r="D100" s="230" t="s">
        <v>88</v>
      </c>
      <c r="E100" s="98">
        <f>SUM(F100+O100)</f>
        <v>207168.83</v>
      </c>
      <c r="F100" s="98">
        <f>SUM(G100+J100+K100+L100+N100)</f>
        <v>177168.84</v>
      </c>
      <c r="G100" s="98">
        <f t="shared" si="10"/>
        <v>154218.84</v>
      </c>
      <c r="H100" s="98">
        <v>5160</v>
      </c>
      <c r="I100" s="98">
        <v>149058.84</v>
      </c>
      <c r="J100" s="169">
        <v>6000</v>
      </c>
      <c r="K100" s="98">
        <v>16950</v>
      </c>
      <c r="L100" s="98">
        <v>0</v>
      </c>
      <c r="M100" s="98">
        <v>0</v>
      </c>
      <c r="N100" s="98">
        <v>0</v>
      </c>
      <c r="O100" s="98">
        <v>29999.99</v>
      </c>
      <c r="P100" s="98">
        <v>29999.99</v>
      </c>
      <c r="Q100" s="224">
        <v>0</v>
      </c>
      <c r="R100" s="224">
        <v>0</v>
      </c>
      <c r="S100" s="224">
        <v>0</v>
      </c>
      <c r="T100" s="229"/>
    </row>
    <row r="101" spans="1:20" ht="19.5" customHeight="1">
      <c r="A101" s="104"/>
      <c r="B101" s="129"/>
      <c r="C101" s="100"/>
      <c r="D101" s="231" t="s">
        <v>87</v>
      </c>
      <c r="E101" s="225">
        <f>E100/E99*100</f>
        <v>91.0152139530797</v>
      </c>
      <c r="F101" s="225">
        <f>F100/F99*100</f>
        <v>90.56785604743891</v>
      </c>
      <c r="G101" s="225">
        <f>G100/G99*100</f>
        <v>89.34007646854361</v>
      </c>
      <c r="H101" s="225">
        <f>H100/H99*100</f>
        <v>73.71428571428571</v>
      </c>
      <c r="I101" s="225">
        <f>I100/I99*100</f>
        <v>90.00050718512257</v>
      </c>
      <c r="J101" s="225">
        <f>J100/J99*100</f>
        <v>100</v>
      </c>
      <c r="K101" s="225">
        <f>K100/K99*100</f>
        <v>99.70588235294117</v>
      </c>
      <c r="L101" s="171">
        <f>SUM(L107+L110+L113)</f>
        <v>0</v>
      </c>
      <c r="M101" s="171">
        <f>SUM(M107+M110+M113)</f>
        <v>0</v>
      </c>
      <c r="N101" s="225">
        <v>0</v>
      </c>
      <c r="O101" s="225">
        <f>O100/O99*100</f>
        <v>93.74996875000001</v>
      </c>
      <c r="P101" s="225">
        <f>P100/P99*100</f>
        <v>93.74996875000001</v>
      </c>
      <c r="Q101" s="226">
        <v>0</v>
      </c>
      <c r="R101" s="226">
        <v>0</v>
      </c>
      <c r="S101" s="227">
        <v>0</v>
      </c>
      <c r="T101" s="229"/>
    </row>
    <row r="102" spans="1:20" ht="23.25" customHeight="1">
      <c r="A102" s="104"/>
      <c r="B102" s="100"/>
      <c r="C102" s="100">
        <v>75421</v>
      </c>
      <c r="D102" s="102" t="s">
        <v>241</v>
      </c>
      <c r="E102" s="98">
        <f>SUM(F102+O102)</f>
        <v>42357</v>
      </c>
      <c r="F102" s="98">
        <f>SUM(G102+J102+K102+L102+N102)</f>
        <v>42357</v>
      </c>
      <c r="G102" s="98">
        <f>+SUM(H102+I102)</f>
        <v>42357</v>
      </c>
      <c r="H102" s="169">
        <v>0</v>
      </c>
      <c r="I102" s="169">
        <v>42357</v>
      </c>
      <c r="J102" s="168">
        <v>0</v>
      </c>
      <c r="K102" s="168">
        <v>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>
        <v>0</v>
      </c>
      <c r="R102" s="170">
        <v>0</v>
      </c>
      <c r="S102" s="98">
        <v>0</v>
      </c>
      <c r="T102" s="2"/>
    </row>
    <row r="103" spans="1:20" ht="26.25" customHeight="1">
      <c r="A103" s="104"/>
      <c r="B103" s="100"/>
      <c r="C103" s="100"/>
      <c r="D103" s="230" t="s">
        <v>88</v>
      </c>
      <c r="E103" s="98">
        <f>SUM(F103+O103)</f>
        <v>41704.95</v>
      </c>
      <c r="F103" s="98">
        <f>SUM(G103+J103+K103+L103+N103)</f>
        <v>41704.95</v>
      </c>
      <c r="G103" s="98">
        <f>+SUM(H103+I103)</f>
        <v>41704.95</v>
      </c>
      <c r="H103" s="98">
        <v>0</v>
      </c>
      <c r="I103" s="99">
        <v>41704.95</v>
      </c>
      <c r="J103" s="98">
        <v>0</v>
      </c>
      <c r="K103" s="98">
        <v>0</v>
      </c>
      <c r="L103" s="98">
        <v>0</v>
      </c>
      <c r="M103" s="98">
        <v>0</v>
      </c>
      <c r="N103" s="98">
        <v>0</v>
      </c>
      <c r="O103" s="98">
        <v>0</v>
      </c>
      <c r="P103" s="98">
        <v>0</v>
      </c>
      <c r="Q103" s="224">
        <v>0</v>
      </c>
      <c r="R103" s="224">
        <v>0</v>
      </c>
      <c r="S103" s="224">
        <v>0</v>
      </c>
      <c r="T103" s="2"/>
    </row>
    <row r="104" spans="1:20" ht="15.75" customHeight="1">
      <c r="A104" s="104"/>
      <c r="B104" s="100"/>
      <c r="C104" s="96"/>
      <c r="D104" s="231" t="s">
        <v>87</v>
      </c>
      <c r="E104" s="225">
        <f>E103/E102*100</f>
        <v>98.46058502726821</v>
      </c>
      <c r="F104" s="225">
        <f>F103/F102*100</f>
        <v>98.46058502726821</v>
      </c>
      <c r="G104" s="98">
        <f>+SUM(H104+I104)</f>
        <v>98.46058502726821</v>
      </c>
      <c r="H104" s="225">
        <v>0</v>
      </c>
      <c r="I104" s="225">
        <f>I103/I102*100</f>
        <v>98.46058502726821</v>
      </c>
      <c r="J104" s="171">
        <f>SUM(J107+J110+J113)</f>
        <v>0</v>
      </c>
      <c r="K104" s="171">
        <f>SUM(K107+K110+K113)</f>
        <v>0</v>
      </c>
      <c r="L104" s="236">
        <f>SUM(L107+L110+L113)</f>
        <v>0</v>
      </c>
      <c r="M104" s="171">
        <f>SUM(M107+M110+M113)</f>
        <v>0</v>
      </c>
      <c r="N104" s="225">
        <v>0</v>
      </c>
      <c r="O104" s="171">
        <f>SUM(O107+O110+O113)</f>
        <v>0</v>
      </c>
      <c r="P104" s="225">
        <v>0</v>
      </c>
      <c r="Q104" s="226">
        <v>0</v>
      </c>
      <c r="R104" s="226">
        <v>0</v>
      </c>
      <c r="S104" s="227">
        <v>0</v>
      </c>
      <c r="T104" s="2"/>
    </row>
    <row r="105" spans="1:20" ht="24" customHeight="1">
      <c r="A105" s="104"/>
      <c r="B105" s="100"/>
      <c r="C105" s="100">
        <v>75495</v>
      </c>
      <c r="D105" s="102" t="s">
        <v>290</v>
      </c>
      <c r="E105" s="98">
        <f>SUM(F105+O105)</f>
        <v>2510</v>
      </c>
      <c r="F105" s="98">
        <f>SUM(G105+J105+K105+L105+N105)</f>
        <v>2510</v>
      </c>
      <c r="G105" s="98">
        <f t="shared" si="10"/>
        <v>2510</v>
      </c>
      <c r="H105" s="169">
        <v>0</v>
      </c>
      <c r="I105" s="169">
        <v>2510</v>
      </c>
      <c r="J105" s="98">
        <v>0</v>
      </c>
      <c r="K105" s="98">
        <v>0</v>
      </c>
      <c r="L105" s="98">
        <v>0</v>
      </c>
      <c r="M105" s="98">
        <v>0</v>
      </c>
      <c r="N105" s="98">
        <v>0</v>
      </c>
      <c r="O105" s="98">
        <v>0</v>
      </c>
      <c r="P105" s="98">
        <v>0</v>
      </c>
      <c r="Q105" s="98">
        <v>0</v>
      </c>
      <c r="R105" s="170">
        <v>0</v>
      </c>
      <c r="S105" s="98">
        <v>0</v>
      </c>
      <c r="T105" s="229"/>
    </row>
    <row r="106" spans="1:20" ht="26.25" customHeight="1">
      <c r="A106" s="104"/>
      <c r="B106" s="129"/>
      <c r="C106" s="129"/>
      <c r="D106" s="230" t="s">
        <v>88</v>
      </c>
      <c r="E106" s="98">
        <f>SUM(F106+O106)</f>
        <v>2509.72</v>
      </c>
      <c r="F106" s="98">
        <f>SUM(G106+J106+K106+L106+N106)</f>
        <v>2509.72</v>
      </c>
      <c r="G106" s="98">
        <f t="shared" si="10"/>
        <v>2509.72</v>
      </c>
      <c r="H106" s="98">
        <v>0</v>
      </c>
      <c r="I106" s="98">
        <v>2509.72</v>
      </c>
      <c r="J106" s="98">
        <v>0</v>
      </c>
      <c r="K106" s="98">
        <v>0</v>
      </c>
      <c r="L106" s="98">
        <v>0</v>
      </c>
      <c r="M106" s="98">
        <v>0</v>
      </c>
      <c r="N106" s="98">
        <v>0</v>
      </c>
      <c r="O106" s="98">
        <v>0</v>
      </c>
      <c r="P106" s="98">
        <v>0</v>
      </c>
      <c r="Q106" s="224">
        <v>0</v>
      </c>
      <c r="R106" s="224">
        <v>0</v>
      </c>
      <c r="S106" s="224">
        <v>0</v>
      </c>
      <c r="T106" s="229"/>
    </row>
    <row r="107" spans="1:20" ht="19.5" customHeight="1">
      <c r="A107" s="104"/>
      <c r="B107" s="167"/>
      <c r="C107" s="167"/>
      <c r="D107" s="231" t="s">
        <v>87</v>
      </c>
      <c r="E107" s="225">
        <f>E106/E105*100</f>
        <v>99.98884462151393</v>
      </c>
      <c r="F107" s="225">
        <f>F106/F105*100</f>
        <v>99.98884462151393</v>
      </c>
      <c r="G107" s="98">
        <f t="shared" si="10"/>
        <v>99.98884462151393</v>
      </c>
      <c r="H107" s="225">
        <v>0</v>
      </c>
      <c r="I107" s="225">
        <f>I106/I105*100</f>
        <v>99.98884462151393</v>
      </c>
      <c r="J107" s="171">
        <f>SUM(J110+J113+J116)</f>
        <v>0</v>
      </c>
      <c r="K107" s="171">
        <f>SUM(K110+K113+K116)</f>
        <v>0</v>
      </c>
      <c r="L107" s="171">
        <f>SUM(L110+L113+L116)</f>
        <v>0</v>
      </c>
      <c r="M107" s="171">
        <f>SUM(M110+M113+M116)</f>
        <v>0</v>
      </c>
      <c r="N107" s="225">
        <v>0</v>
      </c>
      <c r="O107" s="171">
        <f>SUM(O110+O113+O116)</f>
        <v>0</v>
      </c>
      <c r="P107" s="225">
        <v>0</v>
      </c>
      <c r="Q107" s="226">
        <v>0</v>
      </c>
      <c r="R107" s="226">
        <v>0</v>
      </c>
      <c r="S107" s="227">
        <v>0</v>
      </c>
      <c r="T107" s="229"/>
    </row>
    <row r="108" spans="1:20" ht="24.75" customHeight="1">
      <c r="A108" s="53"/>
      <c r="B108" s="96">
        <v>757</v>
      </c>
      <c r="C108" s="96"/>
      <c r="D108" s="97" t="s">
        <v>242</v>
      </c>
      <c r="E108" s="94">
        <f>SUM(F108+O108)</f>
        <v>180000</v>
      </c>
      <c r="F108" s="94">
        <f>SUM(G108+J108+K108+L108+N108)</f>
        <v>180000</v>
      </c>
      <c r="G108" s="94">
        <f t="shared" si="10"/>
        <v>0</v>
      </c>
      <c r="H108" s="165">
        <f>SUM(H111)</f>
        <v>0</v>
      </c>
      <c r="I108" s="165">
        <f>SUM(I111)</f>
        <v>0</v>
      </c>
      <c r="J108" s="165">
        <f aca="true" t="shared" si="13" ref="J108:S108">SUM(J111)</f>
        <v>0</v>
      </c>
      <c r="K108" s="165">
        <f t="shared" si="13"/>
        <v>0</v>
      </c>
      <c r="L108" s="165">
        <f t="shared" si="13"/>
        <v>0</v>
      </c>
      <c r="M108" s="165">
        <f t="shared" si="13"/>
        <v>0</v>
      </c>
      <c r="N108" s="165">
        <f t="shared" si="13"/>
        <v>180000</v>
      </c>
      <c r="O108" s="165">
        <f t="shared" si="13"/>
        <v>0</v>
      </c>
      <c r="P108" s="165">
        <f t="shared" si="13"/>
        <v>0</v>
      </c>
      <c r="Q108" s="165">
        <f t="shared" si="13"/>
        <v>0</v>
      </c>
      <c r="R108" s="165">
        <f t="shared" si="13"/>
        <v>0</v>
      </c>
      <c r="S108" s="202">
        <f t="shared" si="13"/>
        <v>0</v>
      </c>
      <c r="T108" s="2"/>
    </row>
    <row r="109" spans="1:20" ht="26.25" customHeight="1">
      <c r="A109" s="53"/>
      <c r="B109" s="96"/>
      <c r="C109" s="96"/>
      <c r="D109" s="232" t="s">
        <v>88</v>
      </c>
      <c r="E109" s="94">
        <f>SUM(F109+O109)</f>
        <v>151416.65</v>
      </c>
      <c r="F109" s="94">
        <f>SUM(G109+J109+K109+L109+N109)</f>
        <v>151416.65</v>
      </c>
      <c r="G109" s="94">
        <f t="shared" si="10"/>
        <v>0</v>
      </c>
      <c r="H109" s="165">
        <f aca="true" t="shared" si="14" ref="H109:P109">SUM(H112+H115+H118)</f>
        <v>0</v>
      </c>
      <c r="I109" s="165">
        <f>SUM(I112)</f>
        <v>0</v>
      </c>
      <c r="J109" s="165">
        <f t="shared" si="14"/>
        <v>0</v>
      </c>
      <c r="K109" s="165">
        <v>0</v>
      </c>
      <c r="L109" s="165">
        <f t="shared" si="14"/>
        <v>0</v>
      </c>
      <c r="M109" s="165">
        <f t="shared" si="14"/>
        <v>0</v>
      </c>
      <c r="N109" s="165">
        <f t="shared" si="14"/>
        <v>151416.65</v>
      </c>
      <c r="O109" s="165">
        <f t="shared" si="14"/>
        <v>0</v>
      </c>
      <c r="P109" s="165">
        <f t="shared" si="14"/>
        <v>0</v>
      </c>
      <c r="Q109" s="103">
        <v>0</v>
      </c>
      <c r="R109" s="166">
        <v>0</v>
      </c>
      <c r="S109" s="103">
        <v>0</v>
      </c>
      <c r="T109" s="2"/>
    </row>
    <row r="110" spans="1:20" ht="19.5" customHeight="1">
      <c r="A110" s="53"/>
      <c r="B110" s="96"/>
      <c r="C110" s="96"/>
      <c r="D110" s="233" t="s">
        <v>87</v>
      </c>
      <c r="E110" s="234">
        <f>E109/E108*100</f>
        <v>84.12036111111111</v>
      </c>
      <c r="F110" s="234">
        <f>F109/F108*100</f>
        <v>84.12036111111111</v>
      </c>
      <c r="G110" s="94">
        <f t="shared" si="10"/>
        <v>0</v>
      </c>
      <c r="H110" s="234">
        <v>0</v>
      </c>
      <c r="I110" s="234">
        <v>0</v>
      </c>
      <c r="J110" s="234">
        <v>0</v>
      </c>
      <c r="K110" s="234">
        <v>0</v>
      </c>
      <c r="L110" s="234">
        <v>0</v>
      </c>
      <c r="M110" s="234">
        <v>0</v>
      </c>
      <c r="N110" s="234">
        <f>N109/N108*100</f>
        <v>84.12036111111111</v>
      </c>
      <c r="O110" s="165">
        <f>SUM(O113+O116+O119)</f>
        <v>0</v>
      </c>
      <c r="P110" s="234">
        <v>0</v>
      </c>
      <c r="Q110" s="237">
        <v>0</v>
      </c>
      <c r="R110" s="237">
        <v>0</v>
      </c>
      <c r="S110" s="235">
        <v>0</v>
      </c>
      <c r="T110" s="2"/>
    </row>
    <row r="111" spans="1:20" ht="58.5" customHeight="1">
      <c r="A111" s="53"/>
      <c r="B111" s="100"/>
      <c r="C111" s="100">
        <v>75702</v>
      </c>
      <c r="D111" s="102" t="s">
        <v>243</v>
      </c>
      <c r="E111" s="98">
        <f>SUM(F111+O111)</f>
        <v>180000</v>
      </c>
      <c r="F111" s="98">
        <f>SUM(G111+J111+K111+L111+N111)</f>
        <v>180000</v>
      </c>
      <c r="G111" s="98">
        <f t="shared" si="10"/>
        <v>0</v>
      </c>
      <c r="H111" s="169">
        <v>0</v>
      </c>
      <c r="I111" s="169">
        <v>0</v>
      </c>
      <c r="J111" s="169">
        <v>0</v>
      </c>
      <c r="K111" s="169">
        <v>0</v>
      </c>
      <c r="L111" s="169">
        <v>0</v>
      </c>
      <c r="M111" s="169">
        <v>0</v>
      </c>
      <c r="N111" s="244">
        <v>180000</v>
      </c>
      <c r="O111" s="98">
        <v>0</v>
      </c>
      <c r="P111" s="98">
        <v>0</v>
      </c>
      <c r="Q111" s="98">
        <v>0</v>
      </c>
      <c r="R111" s="170">
        <v>0</v>
      </c>
      <c r="S111" s="98">
        <v>0</v>
      </c>
      <c r="T111" s="242"/>
    </row>
    <row r="112" spans="1:20" ht="27.75" customHeight="1">
      <c r="A112" s="53"/>
      <c r="B112" s="129"/>
      <c r="C112" s="100"/>
      <c r="D112" s="230" t="s">
        <v>88</v>
      </c>
      <c r="E112" s="98">
        <f>SUM(F112+O112)</f>
        <v>151416.65</v>
      </c>
      <c r="F112" s="98">
        <f>SUM(G112+J112+K112+L112+N112)</f>
        <v>151416.65</v>
      </c>
      <c r="G112" s="98">
        <f t="shared" si="10"/>
        <v>0</v>
      </c>
      <c r="H112" s="98">
        <v>0</v>
      </c>
      <c r="I112" s="98">
        <v>0</v>
      </c>
      <c r="J112" s="98">
        <v>0</v>
      </c>
      <c r="K112" s="98">
        <v>0</v>
      </c>
      <c r="L112" s="98">
        <v>0</v>
      </c>
      <c r="M112" s="98">
        <v>0</v>
      </c>
      <c r="N112" s="98">
        <v>151416.65</v>
      </c>
      <c r="O112" s="98">
        <v>0</v>
      </c>
      <c r="P112" s="98">
        <v>0</v>
      </c>
      <c r="Q112" s="224">
        <v>0</v>
      </c>
      <c r="R112" s="224">
        <v>0</v>
      </c>
      <c r="S112" s="224">
        <v>0</v>
      </c>
      <c r="T112" s="2"/>
    </row>
    <row r="113" spans="1:20" ht="19.5" customHeight="1">
      <c r="A113" s="53"/>
      <c r="B113" s="129"/>
      <c r="C113" s="100"/>
      <c r="D113" s="231" t="s">
        <v>87</v>
      </c>
      <c r="E113" s="225">
        <f>E112/E111*100</f>
        <v>84.12036111111111</v>
      </c>
      <c r="F113" s="225">
        <f>F112/F111*100</f>
        <v>84.12036111111111</v>
      </c>
      <c r="G113" s="98">
        <f t="shared" si="10"/>
        <v>0</v>
      </c>
      <c r="H113" s="225">
        <v>0</v>
      </c>
      <c r="I113" s="225">
        <v>0</v>
      </c>
      <c r="J113" s="171">
        <v>0</v>
      </c>
      <c r="K113" s="171">
        <v>0</v>
      </c>
      <c r="L113" s="236">
        <f>SUM(L116+L119+L122)</f>
        <v>0</v>
      </c>
      <c r="M113" s="171">
        <f>SUM(M116+M119+M122)</f>
        <v>0</v>
      </c>
      <c r="N113" s="225">
        <f>N112/N111*100</f>
        <v>84.12036111111111</v>
      </c>
      <c r="O113" s="171"/>
      <c r="P113" s="225">
        <v>0</v>
      </c>
      <c r="Q113" s="226">
        <v>0</v>
      </c>
      <c r="R113" s="226">
        <v>0</v>
      </c>
      <c r="S113" s="227">
        <v>0</v>
      </c>
      <c r="T113" s="2"/>
    </row>
    <row r="114" spans="1:20" ht="22.5" customHeight="1">
      <c r="A114" s="53"/>
      <c r="B114" s="96">
        <v>758</v>
      </c>
      <c r="C114" s="96"/>
      <c r="D114" s="97" t="s">
        <v>244</v>
      </c>
      <c r="E114" s="94">
        <f>SUM(F114+O114)</f>
        <v>86527</v>
      </c>
      <c r="F114" s="94">
        <f>SUM(G114+J114+K114+L114+N114)</f>
        <v>86527</v>
      </c>
      <c r="G114" s="94">
        <f t="shared" si="10"/>
        <v>85527</v>
      </c>
      <c r="H114" s="165">
        <f>SUM(H117)</f>
        <v>0</v>
      </c>
      <c r="I114" s="165">
        <f>SUM(I117+I120)</f>
        <v>85527</v>
      </c>
      <c r="J114" s="165">
        <f aca="true" t="shared" si="15" ref="J114:S114">SUM(J117+J120)</f>
        <v>0</v>
      </c>
      <c r="K114" s="165">
        <f t="shared" si="15"/>
        <v>1000</v>
      </c>
      <c r="L114" s="165">
        <f t="shared" si="15"/>
        <v>0</v>
      </c>
      <c r="M114" s="165">
        <f t="shared" si="15"/>
        <v>0</v>
      </c>
      <c r="N114" s="165">
        <f t="shared" si="15"/>
        <v>0</v>
      </c>
      <c r="O114" s="165">
        <f t="shared" si="15"/>
        <v>0</v>
      </c>
      <c r="P114" s="165">
        <f t="shared" si="15"/>
        <v>0</v>
      </c>
      <c r="Q114" s="165">
        <f t="shared" si="15"/>
        <v>0</v>
      </c>
      <c r="R114" s="165">
        <f t="shared" si="15"/>
        <v>0</v>
      </c>
      <c r="S114" s="202">
        <f t="shared" si="15"/>
        <v>0</v>
      </c>
      <c r="T114" s="2"/>
    </row>
    <row r="115" spans="1:20" ht="26.25" customHeight="1">
      <c r="A115" s="53"/>
      <c r="B115" s="96"/>
      <c r="C115" s="96"/>
      <c r="D115" s="232" t="s">
        <v>88</v>
      </c>
      <c r="E115" s="94">
        <f>SUM(F115+O115)</f>
        <v>0</v>
      </c>
      <c r="F115" s="94">
        <f>SUM(G115+J115+K115+L115+N115)</f>
        <v>0</v>
      </c>
      <c r="G115" s="94">
        <f t="shared" si="10"/>
        <v>0</v>
      </c>
      <c r="H115" s="165">
        <v>0</v>
      </c>
      <c r="I115" s="165">
        <f aca="true" t="shared" si="16" ref="I115:S115">SUM(I118+I121)</f>
        <v>0</v>
      </c>
      <c r="J115" s="165">
        <f t="shared" si="16"/>
        <v>0</v>
      </c>
      <c r="K115" s="165">
        <f t="shared" si="16"/>
        <v>0</v>
      </c>
      <c r="L115" s="165">
        <f t="shared" si="16"/>
        <v>0</v>
      </c>
      <c r="M115" s="165">
        <f t="shared" si="16"/>
        <v>0</v>
      </c>
      <c r="N115" s="165">
        <f t="shared" si="16"/>
        <v>0</v>
      </c>
      <c r="O115" s="165">
        <f t="shared" si="16"/>
        <v>0</v>
      </c>
      <c r="P115" s="165">
        <f t="shared" si="16"/>
        <v>0</v>
      </c>
      <c r="Q115" s="165">
        <f t="shared" si="16"/>
        <v>0</v>
      </c>
      <c r="R115" s="165">
        <f t="shared" si="16"/>
        <v>0</v>
      </c>
      <c r="S115" s="202">
        <f t="shared" si="16"/>
        <v>0</v>
      </c>
      <c r="T115" s="2"/>
    </row>
    <row r="116" spans="1:20" ht="19.5" customHeight="1">
      <c r="A116" s="53"/>
      <c r="B116" s="96"/>
      <c r="C116" s="96"/>
      <c r="D116" s="233" t="s">
        <v>87</v>
      </c>
      <c r="E116" s="234">
        <f>E115/E114*100</f>
        <v>0</v>
      </c>
      <c r="F116" s="234">
        <f>F115/F114*100</f>
        <v>0</v>
      </c>
      <c r="G116" s="94">
        <f t="shared" si="10"/>
        <v>0</v>
      </c>
      <c r="H116" s="234">
        <v>0</v>
      </c>
      <c r="I116" s="234">
        <f>I115/I114*100</f>
        <v>0</v>
      </c>
      <c r="J116" s="234">
        <v>0</v>
      </c>
      <c r="K116" s="234">
        <v>0</v>
      </c>
      <c r="L116" s="234">
        <v>0</v>
      </c>
      <c r="M116" s="234">
        <v>0</v>
      </c>
      <c r="N116" s="234">
        <v>0</v>
      </c>
      <c r="O116" s="165">
        <v>0</v>
      </c>
      <c r="P116" s="234">
        <v>0</v>
      </c>
      <c r="Q116" s="237">
        <v>0</v>
      </c>
      <c r="R116" s="237">
        <v>0</v>
      </c>
      <c r="S116" s="235">
        <v>0</v>
      </c>
      <c r="T116" s="2"/>
    </row>
    <row r="117" spans="1:20" ht="27" customHeight="1">
      <c r="A117" s="104"/>
      <c r="B117" s="100"/>
      <c r="C117" s="100">
        <v>75814</v>
      </c>
      <c r="D117" s="102" t="s">
        <v>245</v>
      </c>
      <c r="E117" s="98">
        <f>SUM(F117+O117)</f>
        <v>1000</v>
      </c>
      <c r="F117" s="98">
        <f>SUM(G117+J117+K117+L117+N117)</f>
        <v>1000</v>
      </c>
      <c r="G117" s="98">
        <f t="shared" si="10"/>
        <v>0</v>
      </c>
      <c r="H117" s="168">
        <v>0</v>
      </c>
      <c r="I117" s="168">
        <v>0</v>
      </c>
      <c r="J117" s="168">
        <v>0</v>
      </c>
      <c r="K117" s="168">
        <v>1000</v>
      </c>
      <c r="L117" s="98">
        <v>0</v>
      </c>
      <c r="M117" s="98">
        <v>0</v>
      </c>
      <c r="N117" s="98">
        <v>0</v>
      </c>
      <c r="O117" s="98">
        <v>0</v>
      </c>
      <c r="P117" s="98">
        <v>0</v>
      </c>
      <c r="Q117" s="98">
        <v>0</v>
      </c>
      <c r="R117" s="170">
        <v>0</v>
      </c>
      <c r="S117" s="98">
        <v>0</v>
      </c>
      <c r="T117" s="2"/>
    </row>
    <row r="118" spans="1:20" ht="24" customHeight="1">
      <c r="A118" s="53"/>
      <c r="B118" s="129"/>
      <c r="C118" s="129"/>
      <c r="D118" s="230" t="s">
        <v>88</v>
      </c>
      <c r="E118" s="98">
        <f>SUM(F118+O118)</f>
        <v>0</v>
      </c>
      <c r="F118" s="98">
        <f>SUM(G118+J118+K118+L118+N118)</f>
        <v>0</v>
      </c>
      <c r="G118" s="98">
        <f t="shared" si="10"/>
        <v>0</v>
      </c>
      <c r="H118" s="98">
        <v>0</v>
      </c>
      <c r="I118" s="98">
        <v>0</v>
      </c>
      <c r="J118" s="98">
        <v>0</v>
      </c>
      <c r="K118" s="98">
        <v>0</v>
      </c>
      <c r="L118" s="98">
        <v>0</v>
      </c>
      <c r="M118" s="98">
        <v>0</v>
      </c>
      <c r="N118" s="98">
        <v>0</v>
      </c>
      <c r="O118" s="98">
        <v>0</v>
      </c>
      <c r="P118" s="98">
        <v>0</v>
      </c>
      <c r="Q118" s="224">
        <v>0</v>
      </c>
      <c r="R118" s="224">
        <v>0</v>
      </c>
      <c r="S118" s="224">
        <v>0</v>
      </c>
      <c r="T118" s="2"/>
    </row>
    <row r="119" spans="1:20" ht="19.5" customHeight="1">
      <c r="A119" s="53"/>
      <c r="B119" s="129"/>
      <c r="C119" s="129"/>
      <c r="D119" s="231" t="s">
        <v>87</v>
      </c>
      <c r="E119" s="225">
        <f>E118/E117*100</f>
        <v>0</v>
      </c>
      <c r="F119" s="225">
        <f>F118/F117*100</f>
        <v>0</v>
      </c>
      <c r="G119" s="98">
        <f t="shared" si="10"/>
        <v>0</v>
      </c>
      <c r="H119" s="225">
        <v>0</v>
      </c>
      <c r="I119" s="225">
        <v>0</v>
      </c>
      <c r="J119" s="225">
        <v>0</v>
      </c>
      <c r="K119" s="225">
        <f>K118/K117*100</f>
        <v>0</v>
      </c>
      <c r="L119" s="225">
        <v>0</v>
      </c>
      <c r="M119" s="225">
        <v>0</v>
      </c>
      <c r="N119" s="225">
        <v>0</v>
      </c>
      <c r="O119" s="225">
        <v>0</v>
      </c>
      <c r="P119" s="225">
        <v>0</v>
      </c>
      <c r="Q119" s="226">
        <v>0</v>
      </c>
      <c r="R119" s="226">
        <v>0</v>
      </c>
      <c r="S119" s="227">
        <v>0</v>
      </c>
      <c r="T119" s="2"/>
    </row>
    <row r="120" spans="1:19" ht="24" customHeight="1">
      <c r="A120" s="53"/>
      <c r="B120" s="100"/>
      <c r="C120" s="100">
        <v>75818</v>
      </c>
      <c r="D120" s="102" t="s">
        <v>246</v>
      </c>
      <c r="E120" s="98">
        <f>SUM(F120+O120)</f>
        <v>85527</v>
      </c>
      <c r="F120" s="98">
        <f>SUM(G120+J120+K120+L120+N120)</f>
        <v>85527</v>
      </c>
      <c r="G120" s="98">
        <f t="shared" si="10"/>
        <v>85527</v>
      </c>
      <c r="H120" s="168">
        <v>0</v>
      </c>
      <c r="I120" s="168">
        <v>85527</v>
      </c>
      <c r="J120" s="168">
        <v>0</v>
      </c>
      <c r="K120" s="168">
        <v>0</v>
      </c>
      <c r="L120" s="98">
        <v>0</v>
      </c>
      <c r="M120" s="98">
        <v>0</v>
      </c>
      <c r="N120" s="98">
        <v>0</v>
      </c>
      <c r="O120" s="98">
        <v>0</v>
      </c>
      <c r="P120" s="98">
        <v>0</v>
      </c>
      <c r="Q120" s="98">
        <v>0</v>
      </c>
      <c r="R120" s="170">
        <v>0</v>
      </c>
      <c r="S120" s="98">
        <v>0</v>
      </c>
    </row>
    <row r="121" spans="1:19" ht="24.75" customHeight="1">
      <c r="A121" s="53"/>
      <c r="B121" s="100"/>
      <c r="C121" s="100"/>
      <c r="D121" s="230" t="s">
        <v>88</v>
      </c>
      <c r="E121" s="98">
        <f>SUM(F121+O121)</f>
        <v>0</v>
      </c>
      <c r="F121" s="98">
        <f>SUM(G121+J121+K121+L121+N121)</f>
        <v>0</v>
      </c>
      <c r="G121" s="98">
        <f t="shared" si="10"/>
        <v>0</v>
      </c>
      <c r="H121" s="98">
        <v>0</v>
      </c>
      <c r="I121" s="98">
        <v>0</v>
      </c>
      <c r="J121" s="98">
        <v>0</v>
      </c>
      <c r="K121" s="98">
        <v>0</v>
      </c>
      <c r="L121" s="98">
        <v>0</v>
      </c>
      <c r="M121" s="98">
        <v>0</v>
      </c>
      <c r="N121" s="98">
        <v>0</v>
      </c>
      <c r="O121" s="98">
        <v>0</v>
      </c>
      <c r="P121" s="98">
        <v>0</v>
      </c>
      <c r="Q121" s="224">
        <v>0</v>
      </c>
      <c r="R121" s="224">
        <v>0</v>
      </c>
      <c r="S121" s="224">
        <v>0</v>
      </c>
    </row>
    <row r="122" spans="1:19" ht="19.5" customHeight="1">
      <c r="A122" s="53"/>
      <c r="B122" s="100"/>
      <c r="C122" s="100"/>
      <c r="D122" s="231" t="s">
        <v>87</v>
      </c>
      <c r="E122" s="225">
        <f>E121/E120*100</f>
        <v>0</v>
      </c>
      <c r="F122" s="225">
        <f>F121/F120*100</f>
        <v>0</v>
      </c>
      <c r="G122" s="98">
        <f t="shared" si="10"/>
        <v>0</v>
      </c>
      <c r="H122" s="225">
        <v>0</v>
      </c>
      <c r="I122" s="225">
        <f>I121/I120*100</f>
        <v>0</v>
      </c>
      <c r="J122" s="171">
        <v>0</v>
      </c>
      <c r="K122" s="171">
        <v>0</v>
      </c>
      <c r="L122" s="236">
        <v>0</v>
      </c>
      <c r="M122" s="171">
        <v>0</v>
      </c>
      <c r="N122" s="225">
        <v>0</v>
      </c>
      <c r="O122" s="171">
        <v>0</v>
      </c>
      <c r="P122" s="225">
        <v>0</v>
      </c>
      <c r="Q122" s="226">
        <v>0</v>
      </c>
      <c r="R122" s="226">
        <v>0</v>
      </c>
      <c r="S122" s="227">
        <v>0</v>
      </c>
    </row>
    <row r="123" spans="1:20" ht="24" customHeight="1">
      <c r="A123" s="53"/>
      <c r="B123" s="96">
        <v>801</v>
      </c>
      <c r="C123" s="96"/>
      <c r="D123" s="97" t="s">
        <v>247</v>
      </c>
      <c r="E123" s="94">
        <f>SUM(F123+O123)</f>
        <v>14960258.34</v>
      </c>
      <c r="F123" s="94">
        <f>SUM(G123+J123+K123+L123+N123)</f>
        <v>14756914.34</v>
      </c>
      <c r="G123" s="94">
        <f t="shared" si="10"/>
        <v>14012886.5</v>
      </c>
      <c r="H123" s="205">
        <f>SUM(H126+H129+H132+H135+H138+H141+H144+H147+H150)</f>
        <v>11721686.95</v>
      </c>
      <c r="I123" s="165">
        <f aca="true" t="shared" si="17" ref="I123:S124">SUM(I126+I129+I132+I135+I138+I141+I144+I147+I150)</f>
        <v>2291199.55</v>
      </c>
      <c r="J123" s="165">
        <f t="shared" si="17"/>
        <v>16236</v>
      </c>
      <c r="K123" s="165">
        <f t="shared" si="17"/>
        <v>592791.84</v>
      </c>
      <c r="L123" s="205">
        <f t="shared" si="17"/>
        <v>135000</v>
      </c>
      <c r="M123" s="205">
        <f t="shared" si="17"/>
        <v>0</v>
      </c>
      <c r="N123" s="205">
        <f t="shared" si="17"/>
        <v>0</v>
      </c>
      <c r="O123" s="205">
        <f t="shared" si="17"/>
        <v>203344</v>
      </c>
      <c r="P123" s="205">
        <f t="shared" si="17"/>
        <v>203344</v>
      </c>
      <c r="Q123" s="205">
        <f t="shared" si="17"/>
        <v>0</v>
      </c>
      <c r="R123" s="205">
        <f t="shared" si="17"/>
        <v>0</v>
      </c>
      <c r="S123" s="206">
        <f t="shared" si="17"/>
        <v>0</v>
      </c>
      <c r="T123" s="2"/>
    </row>
    <row r="124" spans="1:19" ht="25.5" customHeight="1">
      <c r="A124" s="53"/>
      <c r="B124" s="96"/>
      <c r="C124" s="96"/>
      <c r="D124" s="232" t="s">
        <v>88</v>
      </c>
      <c r="E124" s="94">
        <f>SUM(F124+O124)</f>
        <v>14478376.9</v>
      </c>
      <c r="F124" s="94">
        <f>SUM(G124+J124+K124+L124+N124)</f>
        <v>14279152.9</v>
      </c>
      <c r="G124" s="94">
        <f>+SUM(H124+I124)</f>
        <v>13547143.260000002</v>
      </c>
      <c r="H124" s="205">
        <f>SUM(H127+H130+H133+H136+H139+H142+H145+H148+H151)</f>
        <v>11476507.770000001</v>
      </c>
      <c r="I124" s="165">
        <f t="shared" si="17"/>
        <v>2070635.4900000002</v>
      </c>
      <c r="J124" s="165">
        <f t="shared" si="17"/>
        <v>16230.439999999999</v>
      </c>
      <c r="K124" s="165">
        <f t="shared" si="17"/>
        <v>580815.2000000001</v>
      </c>
      <c r="L124" s="205">
        <f t="shared" si="17"/>
        <v>134964</v>
      </c>
      <c r="M124" s="205">
        <v>0</v>
      </c>
      <c r="N124" s="205">
        <v>0</v>
      </c>
      <c r="O124" s="205">
        <f t="shared" si="17"/>
        <v>199224</v>
      </c>
      <c r="P124" s="205">
        <f t="shared" si="17"/>
        <v>199224</v>
      </c>
      <c r="Q124" s="205">
        <v>0</v>
      </c>
      <c r="R124" s="205">
        <v>0</v>
      </c>
      <c r="S124" s="206">
        <v>0</v>
      </c>
    </row>
    <row r="125" spans="1:19" ht="19.5" customHeight="1">
      <c r="A125" s="53"/>
      <c r="B125" s="96"/>
      <c r="C125" s="96"/>
      <c r="D125" s="233" t="s">
        <v>87</v>
      </c>
      <c r="E125" s="234">
        <f aca="true" t="shared" si="18" ref="E125:L125">E124/E123*100</f>
        <v>96.77892300354488</v>
      </c>
      <c r="F125" s="234">
        <f t="shared" si="18"/>
        <v>96.7624570489985</v>
      </c>
      <c r="G125" s="234">
        <f t="shared" si="18"/>
        <v>96.67632189841831</v>
      </c>
      <c r="H125" s="246">
        <f t="shared" si="18"/>
        <v>97.90832854480901</v>
      </c>
      <c r="I125" s="234">
        <f t="shared" si="18"/>
        <v>90.37342426154022</v>
      </c>
      <c r="J125" s="234">
        <f t="shared" si="18"/>
        <v>99.96575511209656</v>
      </c>
      <c r="K125" s="234">
        <f t="shared" si="18"/>
        <v>97.97962131192631</v>
      </c>
      <c r="L125" s="234">
        <f t="shared" si="18"/>
        <v>99.97333333333333</v>
      </c>
      <c r="M125" s="234">
        <v>0</v>
      </c>
      <c r="N125" s="234">
        <v>0</v>
      </c>
      <c r="O125" s="234">
        <f>O124/O123*100</f>
        <v>97.97387678023448</v>
      </c>
      <c r="P125" s="234">
        <f>P124/P123*100</f>
        <v>97.97387678023448</v>
      </c>
      <c r="Q125" s="237">
        <v>0</v>
      </c>
      <c r="R125" s="237">
        <v>0</v>
      </c>
      <c r="S125" s="235">
        <v>0</v>
      </c>
    </row>
    <row r="126" spans="1:20" ht="22.5" customHeight="1">
      <c r="A126" s="104"/>
      <c r="B126" s="100"/>
      <c r="C126" s="100">
        <v>80101</v>
      </c>
      <c r="D126" s="102" t="s">
        <v>248</v>
      </c>
      <c r="E126" s="98">
        <f>SUM(F126+O126)</f>
        <v>10793828.38</v>
      </c>
      <c r="F126" s="98">
        <f>SUM(G126+J126+K126+L126+N126)</f>
        <v>10600984.38</v>
      </c>
      <c r="G126" s="98">
        <f t="shared" si="10"/>
        <v>10092881.74</v>
      </c>
      <c r="H126" s="168">
        <v>8993554.75</v>
      </c>
      <c r="I126" s="243">
        <v>1099326.99</v>
      </c>
      <c r="J126" s="169">
        <v>9133</v>
      </c>
      <c r="K126" s="169">
        <v>498969.64</v>
      </c>
      <c r="L126" s="98">
        <v>0</v>
      </c>
      <c r="M126" s="98">
        <v>0</v>
      </c>
      <c r="N126" s="98">
        <v>0</v>
      </c>
      <c r="O126" s="169">
        <v>192844</v>
      </c>
      <c r="P126" s="169">
        <v>192844</v>
      </c>
      <c r="Q126" s="98">
        <v>0</v>
      </c>
      <c r="R126" s="170">
        <v>0</v>
      </c>
      <c r="S126" s="98">
        <v>0</v>
      </c>
      <c r="T126" s="229"/>
    </row>
    <row r="127" spans="1:20" ht="27.75" customHeight="1">
      <c r="A127" s="104"/>
      <c r="B127" s="129"/>
      <c r="C127" s="100"/>
      <c r="D127" s="230" t="s">
        <v>88</v>
      </c>
      <c r="E127" s="98">
        <f>SUM(F127+O127)</f>
        <v>10672845.67</v>
      </c>
      <c r="F127" s="98">
        <f>SUM(G127+J127+K127+L127+N127)</f>
        <v>10484121.67</v>
      </c>
      <c r="G127" s="98">
        <f t="shared" si="10"/>
        <v>9984605.629999999</v>
      </c>
      <c r="H127" s="99">
        <v>8906320.52</v>
      </c>
      <c r="I127" s="98">
        <v>1078285.11</v>
      </c>
      <c r="J127" s="98">
        <v>9127.88</v>
      </c>
      <c r="K127" s="98">
        <v>490388.16</v>
      </c>
      <c r="L127" s="98">
        <v>0</v>
      </c>
      <c r="M127" s="98">
        <v>0</v>
      </c>
      <c r="N127" s="98">
        <v>0</v>
      </c>
      <c r="O127" s="98">
        <v>188724</v>
      </c>
      <c r="P127" s="98">
        <v>188724</v>
      </c>
      <c r="Q127" s="224">
        <v>0</v>
      </c>
      <c r="R127" s="224">
        <v>0</v>
      </c>
      <c r="S127" s="224">
        <v>0</v>
      </c>
      <c r="T127" s="2"/>
    </row>
    <row r="128" spans="1:20" ht="15.75" customHeight="1">
      <c r="A128" s="104"/>
      <c r="B128" s="129"/>
      <c r="C128" s="100"/>
      <c r="D128" s="231" t="s">
        <v>87</v>
      </c>
      <c r="E128" s="225">
        <f aca="true" t="shared" si="19" ref="E128:K128">E127/E126*100</f>
        <v>98.87914921619311</v>
      </c>
      <c r="F128" s="225">
        <f t="shared" si="19"/>
        <v>98.89762397706691</v>
      </c>
      <c r="G128" s="225">
        <f t="shared" si="19"/>
        <v>98.92720322313019</v>
      </c>
      <c r="H128" s="354">
        <f t="shared" si="19"/>
        <v>99.03003614894321</v>
      </c>
      <c r="I128" s="225">
        <f t="shared" si="19"/>
        <v>98.0859307384057</v>
      </c>
      <c r="J128" s="225">
        <f t="shared" si="19"/>
        <v>99.94393955983794</v>
      </c>
      <c r="K128" s="225">
        <f t="shared" si="19"/>
        <v>98.28015989109076</v>
      </c>
      <c r="L128" s="236">
        <v>0</v>
      </c>
      <c r="M128" s="171">
        <v>0</v>
      </c>
      <c r="N128" s="225">
        <v>0</v>
      </c>
      <c r="O128" s="225">
        <f>O127/O126*100</f>
        <v>97.86355810914522</v>
      </c>
      <c r="P128" s="225">
        <f>P127/P126*100</f>
        <v>97.86355810914522</v>
      </c>
      <c r="Q128" s="226">
        <v>0</v>
      </c>
      <c r="R128" s="226">
        <v>0</v>
      </c>
      <c r="S128" s="227">
        <v>0</v>
      </c>
      <c r="T128" s="2"/>
    </row>
    <row r="129" spans="1:19" ht="33" customHeight="1">
      <c r="A129" s="53"/>
      <c r="B129" s="100"/>
      <c r="C129" s="100">
        <v>80103</v>
      </c>
      <c r="D129" s="102" t="s">
        <v>249</v>
      </c>
      <c r="E129" s="98">
        <f>SUM(F129+O129)</f>
        <v>117542.03</v>
      </c>
      <c r="F129" s="98">
        <f>SUM(G129+J129+K129+L129+N129)</f>
        <v>117542.03</v>
      </c>
      <c r="G129" s="98">
        <f t="shared" si="10"/>
        <v>112042.03</v>
      </c>
      <c r="H129" s="168">
        <v>100661</v>
      </c>
      <c r="I129" s="169">
        <v>11381.03</v>
      </c>
      <c r="J129" s="169">
        <v>0</v>
      </c>
      <c r="K129" s="169">
        <v>5500</v>
      </c>
      <c r="L129" s="98">
        <v>0</v>
      </c>
      <c r="M129" s="98">
        <v>0</v>
      </c>
      <c r="N129" s="98">
        <v>0</v>
      </c>
      <c r="O129" s="98">
        <v>0</v>
      </c>
      <c r="P129" s="98">
        <v>0</v>
      </c>
      <c r="Q129" s="98">
        <v>0</v>
      </c>
      <c r="R129" s="170">
        <v>0</v>
      </c>
      <c r="S129" s="98">
        <v>0</v>
      </c>
    </row>
    <row r="130" spans="1:19" ht="27" customHeight="1">
      <c r="A130" s="53"/>
      <c r="B130" s="129"/>
      <c r="C130" s="129"/>
      <c r="D130" s="230" t="s">
        <v>88</v>
      </c>
      <c r="E130" s="98">
        <f>SUM(F130+O130)</f>
        <v>108225.10999999999</v>
      </c>
      <c r="F130" s="98">
        <f>SUM(G130+J130+K130+L130+N130)</f>
        <v>108225.10999999999</v>
      </c>
      <c r="G130" s="98">
        <f t="shared" si="10"/>
        <v>103369.20999999999</v>
      </c>
      <c r="H130" s="99">
        <v>92175.9</v>
      </c>
      <c r="I130" s="98">
        <v>11193.31</v>
      </c>
      <c r="J130" s="98">
        <v>0</v>
      </c>
      <c r="K130" s="98">
        <v>4855.9</v>
      </c>
      <c r="L130" s="98">
        <v>0</v>
      </c>
      <c r="M130" s="98">
        <v>0</v>
      </c>
      <c r="N130" s="98">
        <v>0</v>
      </c>
      <c r="O130" s="98">
        <v>0</v>
      </c>
      <c r="P130" s="98">
        <v>0</v>
      </c>
      <c r="Q130" s="224">
        <v>0</v>
      </c>
      <c r="R130" s="224">
        <v>0</v>
      </c>
      <c r="S130" s="224">
        <v>0</v>
      </c>
    </row>
    <row r="131" spans="1:19" ht="18" customHeight="1">
      <c r="A131" s="53"/>
      <c r="B131" s="129"/>
      <c r="C131" s="129"/>
      <c r="D131" s="231" t="s">
        <v>87</v>
      </c>
      <c r="E131" s="225">
        <f>E130/E129*100</f>
        <v>92.07354169397958</v>
      </c>
      <c r="F131" s="225">
        <f>F130/F129*100</f>
        <v>92.07354169397958</v>
      </c>
      <c r="G131" s="225">
        <f>G130/G129*100</f>
        <v>92.2593155443542</v>
      </c>
      <c r="H131" s="354">
        <f>H130/H129*100</f>
        <v>91.57061821360804</v>
      </c>
      <c r="I131" s="225">
        <f>I130/I129*100</f>
        <v>98.35058865498112</v>
      </c>
      <c r="J131" s="171">
        <v>0</v>
      </c>
      <c r="K131" s="225">
        <f>K130/K129*100</f>
        <v>88.2890909090909</v>
      </c>
      <c r="L131" s="236">
        <v>0</v>
      </c>
      <c r="M131" s="171">
        <v>0</v>
      </c>
      <c r="N131" s="225">
        <v>0</v>
      </c>
      <c r="O131" s="171">
        <v>0</v>
      </c>
      <c r="P131" s="225">
        <v>0</v>
      </c>
      <c r="Q131" s="226">
        <v>0</v>
      </c>
      <c r="R131" s="226">
        <v>0</v>
      </c>
      <c r="S131" s="227">
        <v>0</v>
      </c>
    </row>
    <row r="132" spans="1:20" ht="33.75" customHeight="1">
      <c r="A132" s="104"/>
      <c r="B132" s="100"/>
      <c r="C132" s="100">
        <v>80104</v>
      </c>
      <c r="D132" s="102" t="s">
        <v>250</v>
      </c>
      <c r="E132" s="98">
        <f>SUM(F132+O132)</f>
        <v>2328093.0900000003</v>
      </c>
      <c r="F132" s="98">
        <f>SUM(G132+J132+K132+L132+N132)</f>
        <v>2317593.0900000003</v>
      </c>
      <c r="G132" s="98">
        <f t="shared" si="10"/>
        <v>2228490.89</v>
      </c>
      <c r="H132" s="168">
        <v>1747165.2</v>
      </c>
      <c r="I132" s="169">
        <v>481325.69</v>
      </c>
      <c r="J132" s="169">
        <v>2318</v>
      </c>
      <c r="K132" s="169">
        <v>86784.2</v>
      </c>
      <c r="L132" s="169">
        <v>0</v>
      </c>
      <c r="M132" s="169">
        <v>0</v>
      </c>
      <c r="N132" s="169">
        <v>0</v>
      </c>
      <c r="O132" s="169">
        <v>10500</v>
      </c>
      <c r="P132" s="169">
        <v>10500</v>
      </c>
      <c r="Q132" s="98">
        <v>0</v>
      </c>
      <c r="R132" s="170">
        <v>0</v>
      </c>
      <c r="S132" s="98">
        <v>0</v>
      </c>
      <c r="T132" s="2"/>
    </row>
    <row r="133" spans="1:19" ht="27" customHeight="1">
      <c r="A133" s="104"/>
      <c r="B133" s="100"/>
      <c r="C133" s="100"/>
      <c r="D133" s="230" t="s">
        <v>88</v>
      </c>
      <c r="E133" s="98">
        <f>SUM(F133+O133)</f>
        <v>2291748.5</v>
      </c>
      <c r="F133" s="98">
        <f>SUM(G133+J133+K133+L133+N133)</f>
        <v>2281248.5</v>
      </c>
      <c r="G133" s="203">
        <f t="shared" si="10"/>
        <v>2194650.94</v>
      </c>
      <c r="H133" s="98">
        <v>1729208.89</v>
      </c>
      <c r="I133" s="98">
        <v>465442.05</v>
      </c>
      <c r="J133" s="98">
        <v>2317.56</v>
      </c>
      <c r="K133" s="98">
        <v>84280</v>
      </c>
      <c r="L133" s="98">
        <v>0</v>
      </c>
      <c r="M133" s="98">
        <v>0</v>
      </c>
      <c r="N133" s="98">
        <v>0</v>
      </c>
      <c r="O133" s="169">
        <v>10500</v>
      </c>
      <c r="P133" s="169">
        <v>10500</v>
      </c>
      <c r="Q133" s="224">
        <v>0</v>
      </c>
      <c r="R133" s="224">
        <v>0</v>
      </c>
      <c r="S133" s="224">
        <v>0</v>
      </c>
    </row>
    <row r="134" spans="1:19" ht="19.5" customHeight="1">
      <c r="A134" s="104"/>
      <c r="B134" s="100"/>
      <c r="C134" s="100"/>
      <c r="D134" s="231" t="s">
        <v>87</v>
      </c>
      <c r="E134" s="225">
        <f aca="true" t="shared" si="20" ref="E134:K134">E133/E132*100</f>
        <v>98.43886869661212</v>
      </c>
      <c r="F134" s="225">
        <f t="shared" si="20"/>
        <v>98.431795893903</v>
      </c>
      <c r="G134" s="225">
        <f t="shared" si="20"/>
        <v>98.48148582738877</v>
      </c>
      <c r="H134" s="225">
        <f t="shared" si="20"/>
        <v>98.9722603220348</v>
      </c>
      <c r="I134" s="225">
        <f t="shared" si="20"/>
        <v>96.70002239024474</v>
      </c>
      <c r="J134" s="225">
        <f t="shared" si="20"/>
        <v>99.98101811906815</v>
      </c>
      <c r="K134" s="225">
        <f t="shared" si="20"/>
        <v>97.11445170895163</v>
      </c>
      <c r="L134" s="236">
        <v>0</v>
      </c>
      <c r="M134" s="171">
        <v>0</v>
      </c>
      <c r="N134" s="225">
        <v>0</v>
      </c>
      <c r="O134" s="225">
        <f>O133/O132*100</f>
        <v>100</v>
      </c>
      <c r="P134" s="225">
        <f>P133/P132*100</f>
        <v>100</v>
      </c>
      <c r="Q134" s="226">
        <v>0</v>
      </c>
      <c r="R134" s="226">
        <v>0</v>
      </c>
      <c r="S134" s="227">
        <v>0</v>
      </c>
    </row>
    <row r="135" spans="1:20" ht="26.25" customHeight="1">
      <c r="A135" s="53"/>
      <c r="B135" s="100"/>
      <c r="C135" s="100">
        <v>80113</v>
      </c>
      <c r="D135" s="102" t="s">
        <v>251</v>
      </c>
      <c r="E135" s="98">
        <f>SUM(F135+O135)</f>
        <v>378641.01</v>
      </c>
      <c r="F135" s="98">
        <f>SUM(G135+J135+K135+L135+N135)</f>
        <v>378641.01</v>
      </c>
      <c r="G135" s="98">
        <f t="shared" si="10"/>
        <v>378341.01</v>
      </c>
      <c r="H135" s="169">
        <v>104180</v>
      </c>
      <c r="I135" s="169">
        <v>274161.01</v>
      </c>
      <c r="J135" s="169">
        <v>0</v>
      </c>
      <c r="K135" s="169">
        <v>300</v>
      </c>
      <c r="L135" s="98">
        <v>0</v>
      </c>
      <c r="M135" s="98">
        <v>0</v>
      </c>
      <c r="N135" s="98">
        <v>0</v>
      </c>
      <c r="O135" s="98">
        <v>0</v>
      </c>
      <c r="P135" s="98">
        <v>0</v>
      </c>
      <c r="Q135" s="98">
        <v>0</v>
      </c>
      <c r="R135" s="170">
        <v>0</v>
      </c>
      <c r="S135" s="98">
        <v>0</v>
      </c>
      <c r="T135" s="2"/>
    </row>
    <row r="136" spans="1:20" ht="24.75" customHeight="1">
      <c r="A136" s="53"/>
      <c r="B136" s="100"/>
      <c r="C136" s="100"/>
      <c r="D136" s="230" t="s">
        <v>88</v>
      </c>
      <c r="E136" s="98">
        <f>SUM(F136+O136)</f>
        <v>235282.5</v>
      </c>
      <c r="F136" s="98">
        <f>SUM(G136+J136+K136+L136+N136)</f>
        <v>235282.5</v>
      </c>
      <c r="G136" s="98">
        <f t="shared" si="10"/>
        <v>235192.11</v>
      </c>
      <c r="H136" s="98">
        <v>87878.68</v>
      </c>
      <c r="I136" s="98">
        <v>147313.43</v>
      </c>
      <c r="J136" s="98">
        <v>0</v>
      </c>
      <c r="K136" s="98">
        <v>90.39</v>
      </c>
      <c r="L136" s="98">
        <v>0</v>
      </c>
      <c r="M136" s="98">
        <v>0</v>
      </c>
      <c r="N136" s="98">
        <v>0</v>
      </c>
      <c r="O136" s="98">
        <v>0</v>
      </c>
      <c r="P136" s="98">
        <v>0</v>
      </c>
      <c r="Q136" s="224">
        <v>0</v>
      </c>
      <c r="R136" s="224">
        <v>0</v>
      </c>
      <c r="S136" s="224">
        <v>0</v>
      </c>
      <c r="T136" s="2"/>
    </row>
    <row r="137" spans="1:20" ht="19.5" customHeight="1">
      <c r="A137" s="53"/>
      <c r="B137" s="100"/>
      <c r="C137" s="100"/>
      <c r="D137" s="231" t="s">
        <v>87</v>
      </c>
      <c r="E137" s="225">
        <f>E136/E135*100</f>
        <v>62.13867325147901</v>
      </c>
      <c r="F137" s="225">
        <f>F136/F135*100</f>
        <v>62.13867325147901</v>
      </c>
      <c r="G137" s="225">
        <f>G136/G135*100</f>
        <v>62.16405406329068</v>
      </c>
      <c r="H137" s="225">
        <f>H136/H135*100</f>
        <v>84.35273564983682</v>
      </c>
      <c r="I137" s="225">
        <f>I136/I135*100</f>
        <v>53.73245086892552</v>
      </c>
      <c r="J137" s="171">
        <v>0</v>
      </c>
      <c r="K137" s="225">
        <f>K136/K135*100</f>
        <v>30.130000000000003</v>
      </c>
      <c r="L137" s="236">
        <v>0</v>
      </c>
      <c r="M137" s="171">
        <f>SUM(M140+M143+M146)</f>
        <v>0</v>
      </c>
      <c r="N137" s="225">
        <v>0</v>
      </c>
      <c r="O137" s="225">
        <v>0</v>
      </c>
      <c r="P137" s="225">
        <v>0</v>
      </c>
      <c r="Q137" s="226">
        <v>0</v>
      </c>
      <c r="R137" s="226">
        <v>0</v>
      </c>
      <c r="S137" s="227">
        <v>0</v>
      </c>
      <c r="T137" s="2"/>
    </row>
    <row r="138" spans="1:20" ht="37.5" customHeight="1">
      <c r="A138" s="53"/>
      <c r="B138" s="100"/>
      <c r="C138" s="100">
        <v>80146</v>
      </c>
      <c r="D138" s="140" t="s">
        <v>252</v>
      </c>
      <c r="E138" s="98">
        <f>SUM(F138+O138)</f>
        <v>32420</v>
      </c>
      <c r="F138" s="98">
        <f>SUM(G138+J138+K138+L138+N138)</f>
        <v>32420</v>
      </c>
      <c r="G138" s="98">
        <f t="shared" si="10"/>
        <v>32420</v>
      </c>
      <c r="H138" s="168">
        <v>0</v>
      </c>
      <c r="I138" s="168">
        <v>32420</v>
      </c>
      <c r="J138" s="168">
        <v>0</v>
      </c>
      <c r="K138" s="172">
        <v>0</v>
      </c>
      <c r="L138" s="98">
        <v>0</v>
      </c>
      <c r="M138" s="98">
        <v>0</v>
      </c>
      <c r="N138" s="98">
        <v>0</v>
      </c>
      <c r="O138" s="98">
        <v>0</v>
      </c>
      <c r="P138" s="98">
        <v>0</v>
      </c>
      <c r="Q138" s="98">
        <v>0</v>
      </c>
      <c r="R138" s="170">
        <v>0</v>
      </c>
      <c r="S138" s="98">
        <v>0</v>
      </c>
      <c r="T138" s="2"/>
    </row>
    <row r="139" spans="1:19" ht="24.75" customHeight="1">
      <c r="A139" s="53"/>
      <c r="B139" s="129"/>
      <c r="C139" s="100"/>
      <c r="D139" s="230" t="s">
        <v>88</v>
      </c>
      <c r="E139" s="98">
        <f>SUM(F139+O139)</f>
        <v>6620.97</v>
      </c>
      <c r="F139" s="98">
        <f>SUM(G139+J139+K139+L139+N139)</f>
        <v>6620.97</v>
      </c>
      <c r="G139" s="98">
        <f t="shared" si="10"/>
        <v>6620.97</v>
      </c>
      <c r="H139" s="98">
        <v>0</v>
      </c>
      <c r="I139" s="98">
        <v>6620.97</v>
      </c>
      <c r="J139" s="98">
        <v>0</v>
      </c>
      <c r="K139" s="98">
        <v>0</v>
      </c>
      <c r="L139" s="98">
        <v>0</v>
      </c>
      <c r="M139" s="98">
        <v>0</v>
      </c>
      <c r="N139" s="98">
        <v>0</v>
      </c>
      <c r="O139" s="98">
        <v>0</v>
      </c>
      <c r="P139" s="98">
        <v>0</v>
      </c>
      <c r="Q139" s="224">
        <v>0</v>
      </c>
      <c r="R139" s="224">
        <v>0</v>
      </c>
      <c r="S139" s="224">
        <v>0</v>
      </c>
    </row>
    <row r="140" spans="1:19" ht="15.75" customHeight="1">
      <c r="A140" s="53"/>
      <c r="B140" s="129"/>
      <c r="C140" s="100"/>
      <c r="D140" s="231" t="s">
        <v>87</v>
      </c>
      <c r="E140" s="225">
        <f>E139/E138*100</f>
        <v>20.422486119679213</v>
      </c>
      <c r="F140" s="225">
        <f>F139/F138*100</f>
        <v>20.422486119679213</v>
      </c>
      <c r="G140" s="225">
        <f>G139/G138*100</f>
        <v>20.422486119679213</v>
      </c>
      <c r="H140" s="225">
        <v>0</v>
      </c>
      <c r="I140" s="225">
        <f>I139/I138*100</f>
        <v>20.422486119679213</v>
      </c>
      <c r="J140" s="171">
        <v>0</v>
      </c>
      <c r="K140" s="171">
        <v>0</v>
      </c>
      <c r="L140" s="171">
        <v>0</v>
      </c>
      <c r="M140" s="171">
        <f>SUM(M143+M146+M152)</f>
        <v>0</v>
      </c>
      <c r="N140" s="225">
        <v>0</v>
      </c>
      <c r="O140" s="171">
        <v>0</v>
      </c>
      <c r="P140" s="225">
        <v>0</v>
      </c>
      <c r="Q140" s="226">
        <v>0</v>
      </c>
      <c r="R140" s="226">
        <v>0</v>
      </c>
      <c r="S140" s="227">
        <v>0</v>
      </c>
    </row>
    <row r="141" spans="1:20" ht="27" customHeight="1">
      <c r="A141" s="53"/>
      <c r="B141" s="100"/>
      <c r="C141" s="100">
        <v>80148</v>
      </c>
      <c r="D141" s="102" t="s">
        <v>253</v>
      </c>
      <c r="E141" s="98">
        <f>SUM(F141+O141)</f>
        <v>579693.22</v>
      </c>
      <c r="F141" s="98">
        <f>SUM(G141+J141+K141+L141+N141)</f>
        <v>579693.22</v>
      </c>
      <c r="G141" s="98">
        <f t="shared" si="10"/>
        <v>578455.22</v>
      </c>
      <c r="H141" s="169">
        <v>392868</v>
      </c>
      <c r="I141" s="169">
        <v>185587.22</v>
      </c>
      <c r="J141" s="169">
        <v>0</v>
      </c>
      <c r="K141" s="169">
        <v>1238</v>
      </c>
      <c r="L141" s="98">
        <v>0</v>
      </c>
      <c r="M141" s="98">
        <v>0</v>
      </c>
      <c r="N141" s="98">
        <v>0</v>
      </c>
      <c r="O141" s="98">
        <v>0</v>
      </c>
      <c r="P141" s="98">
        <v>0</v>
      </c>
      <c r="Q141" s="98">
        <v>0</v>
      </c>
      <c r="R141" s="170">
        <v>0</v>
      </c>
      <c r="S141" s="98">
        <v>0</v>
      </c>
      <c r="T141" s="229"/>
    </row>
    <row r="142" spans="1:20" ht="26.25" customHeight="1">
      <c r="A142" s="53"/>
      <c r="B142" s="129"/>
      <c r="C142" s="100"/>
      <c r="D142" s="230" t="s">
        <v>88</v>
      </c>
      <c r="E142" s="98">
        <f>SUM(F142+O142)</f>
        <v>560254.44</v>
      </c>
      <c r="F142" s="98">
        <f>SUM(G142+J142+K142+L142+N142)</f>
        <v>560254.44</v>
      </c>
      <c r="G142" s="98">
        <f t="shared" si="10"/>
        <v>559053.69</v>
      </c>
      <c r="H142" s="98">
        <v>389328.88</v>
      </c>
      <c r="I142" s="98">
        <v>169724.81</v>
      </c>
      <c r="J142" s="98">
        <v>0</v>
      </c>
      <c r="K142" s="98">
        <v>1200.75</v>
      </c>
      <c r="L142" s="98">
        <v>0</v>
      </c>
      <c r="M142" s="98">
        <v>0</v>
      </c>
      <c r="N142" s="98">
        <v>0</v>
      </c>
      <c r="O142" s="98">
        <v>0</v>
      </c>
      <c r="P142" s="98">
        <v>0</v>
      </c>
      <c r="Q142" s="224">
        <v>0</v>
      </c>
      <c r="R142" s="224">
        <v>0</v>
      </c>
      <c r="S142" s="224">
        <v>0</v>
      </c>
      <c r="T142" s="2"/>
    </row>
    <row r="143" spans="1:20" ht="19.5" customHeight="1">
      <c r="A143" s="53"/>
      <c r="B143" s="129"/>
      <c r="C143" s="100"/>
      <c r="D143" s="231" t="s">
        <v>87</v>
      </c>
      <c r="E143" s="225">
        <f>E142/E141*100</f>
        <v>96.64671254909622</v>
      </c>
      <c r="F143" s="225">
        <f>F142/F141*100</f>
        <v>96.64671254909622</v>
      </c>
      <c r="G143" s="225">
        <f>G142/G141*100</f>
        <v>96.64597546548201</v>
      </c>
      <c r="H143" s="225">
        <f>H142/H141*100</f>
        <v>99.09915798690655</v>
      </c>
      <c r="I143" s="225">
        <f>I142/I141*100</f>
        <v>91.45285435063902</v>
      </c>
      <c r="J143" s="171">
        <v>0</v>
      </c>
      <c r="K143" s="225">
        <f>K142/K141*100</f>
        <v>96.99111470113085</v>
      </c>
      <c r="L143" s="236">
        <v>0</v>
      </c>
      <c r="M143" s="171">
        <f>SUM(M146+M152+M155)</f>
        <v>0</v>
      </c>
      <c r="N143" s="225">
        <v>0</v>
      </c>
      <c r="O143" s="171">
        <v>0</v>
      </c>
      <c r="P143" s="225">
        <v>0</v>
      </c>
      <c r="Q143" s="226">
        <v>0</v>
      </c>
      <c r="R143" s="226">
        <v>0</v>
      </c>
      <c r="S143" s="227">
        <v>0</v>
      </c>
      <c r="T143" s="2"/>
    </row>
    <row r="144" spans="1:20" ht="81" customHeight="1">
      <c r="A144" s="53"/>
      <c r="B144" s="100"/>
      <c r="C144" s="100">
        <v>80150</v>
      </c>
      <c r="D144" s="102" t="s">
        <v>254</v>
      </c>
      <c r="E144" s="98">
        <f>SUM(F144+O144)</f>
        <v>406459</v>
      </c>
      <c r="F144" s="98">
        <f>SUM(G144+J144+K144+L144+N144)</f>
        <v>406459</v>
      </c>
      <c r="G144" s="98">
        <f aca="true" t="shared" si="21" ref="G144:G213">+SUM(H144+I144)</f>
        <v>406459</v>
      </c>
      <c r="H144" s="168">
        <v>383258</v>
      </c>
      <c r="I144" s="168">
        <v>23201</v>
      </c>
      <c r="J144" s="172">
        <v>0</v>
      </c>
      <c r="K144" s="172">
        <v>0</v>
      </c>
      <c r="L144" s="98">
        <v>0</v>
      </c>
      <c r="M144" s="98">
        <v>0</v>
      </c>
      <c r="N144" s="98">
        <v>0</v>
      </c>
      <c r="O144" s="98">
        <v>0</v>
      </c>
      <c r="P144" s="98">
        <v>0</v>
      </c>
      <c r="Q144" s="98">
        <v>0</v>
      </c>
      <c r="R144" s="170">
        <v>0</v>
      </c>
      <c r="S144" s="98">
        <v>0</v>
      </c>
      <c r="T144" s="2"/>
    </row>
    <row r="145" spans="1:20" ht="27" customHeight="1">
      <c r="A145" s="53"/>
      <c r="B145" s="129"/>
      <c r="C145" s="100"/>
      <c r="D145" s="230" t="s">
        <v>88</v>
      </c>
      <c r="E145" s="98">
        <f>SUM(F145+O145)</f>
        <v>287882.54000000004</v>
      </c>
      <c r="F145" s="98">
        <f>SUM(G145+J145+K145+L145+N145)</f>
        <v>287882.54000000004</v>
      </c>
      <c r="G145" s="98">
        <f t="shared" si="21"/>
        <v>287882.54000000004</v>
      </c>
      <c r="H145" s="98">
        <v>271594.9</v>
      </c>
      <c r="I145" s="98">
        <v>16287.64</v>
      </c>
      <c r="J145" s="98">
        <v>0</v>
      </c>
      <c r="K145" s="98">
        <v>0</v>
      </c>
      <c r="L145" s="98">
        <v>0</v>
      </c>
      <c r="M145" s="98">
        <v>0</v>
      </c>
      <c r="N145" s="98">
        <v>0</v>
      </c>
      <c r="O145" s="98">
        <v>0</v>
      </c>
      <c r="P145" s="98">
        <v>0</v>
      </c>
      <c r="Q145" s="224">
        <v>0</v>
      </c>
      <c r="R145" s="224">
        <v>0</v>
      </c>
      <c r="S145" s="224">
        <v>0</v>
      </c>
      <c r="T145" s="2"/>
    </row>
    <row r="146" spans="1:20" ht="20.25" customHeight="1">
      <c r="A146" s="53"/>
      <c r="B146" s="129"/>
      <c r="C146" s="100"/>
      <c r="D146" s="231" t="s">
        <v>87</v>
      </c>
      <c r="E146" s="225">
        <f>E145/E144*100</f>
        <v>70.82695671642159</v>
      </c>
      <c r="F146" s="225">
        <f>F145/F144*100</f>
        <v>70.82695671642159</v>
      </c>
      <c r="G146" s="225">
        <f>G145/G144*100</f>
        <v>70.82695671642159</v>
      </c>
      <c r="H146" s="225">
        <f>H145/H144*100</f>
        <v>70.86476994609376</v>
      </c>
      <c r="I146" s="225">
        <f>I145/I144*100</f>
        <v>70.20231886556614</v>
      </c>
      <c r="J146" s="171">
        <v>0</v>
      </c>
      <c r="K146" s="171">
        <f>SUM(K152+K155+K158)</f>
        <v>0</v>
      </c>
      <c r="L146" s="236">
        <v>0</v>
      </c>
      <c r="M146" s="171">
        <f>SUM(M152+M155+M158)</f>
        <v>0</v>
      </c>
      <c r="N146" s="225">
        <v>0</v>
      </c>
      <c r="O146" s="171">
        <v>0</v>
      </c>
      <c r="P146" s="225">
        <v>0</v>
      </c>
      <c r="Q146" s="226">
        <v>0</v>
      </c>
      <c r="R146" s="226">
        <v>0</v>
      </c>
      <c r="S146" s="227">
        <v>0</v>
      </c>
      <c r="T146" s="2"/>
    </row>
    <row r="147" spans="1:21" ht="90.75" customHeight="1">
      <c r="A147" s="53"/>
      <c r="B147" s="100"/>
      <c r="C147" s="100">
        <v>80153</v>
      </c>
      <c r="D147" s="102" t="s">
        <v>291</v>
      </c>
      <c r="E147" s="98">
        <f>SUM(F147+O147)</f>
        <v>86007</v>
      </c>
      <c r="F147" s="98">
        <f>SUM(G147+J147+K147+L147+N147)</f>
        <v>86007</v>
      </c>
      <c r="G147" s="98">
        <f>+SUM(H147+I147)</f>
        <v>86007</v>
      </c>
      <c r="H147" s="169">
        <v>0</v>
      </c>
      <c r="I147" s="169">
        <v>86007</v>
      </c>
      <c r="J147" s="172">
        <v>0</v>
      </c>
      <c r="K147" s="172">
        <v>0</v>
      </c>
      <c r="L147" s="98">
        <v>0</v>
      </c>
      <c r="M147" s="98">
        <v>0</v>
      </c>
      <c r="N147" s="98">
        <v>0</v>
      </c>
      <c r="O147" s="98">
        <v>0</v>
      </c>
      <c r="P147" s="98">
        <v>0</v>
      </c>
      <c r="Q147" s="98">
        <v>0</v>
      </c>
      <c r="R147" s="170">
        <v>0</v>
      </c>
      <c r="S147" s="98">
        <v>0</v>
      </c>
      <c r="T147" s="229"/>
      <c r="U147" s="2"/>
    </row>
    <row r="148" spans="1:21" ht="27" customHeight="1">
      <c r="A148" s="53"/>
      <c r="B148" s="129"/>
      <c r="C148" s="100"/>
      <c r="D148" s="230" t="s">
        <v>88</v>
      </c>
      <c r="E148" s="98">
        <f>SUM(F148+O148)</f>
        <v>78978.56</v>
      </c>
      <c r="F148" s="98">
        <f>SUM(G148+J148+K148+L148+N148)</f>
        <v>78978.56</v>
      </c>
      <c r="G148" s="98">
        <f>+SUM(H148+I148)</f>
        <v>78978.56</v>
      </c>
      <c r="H148" s="98">
        <v>0</v>
      </c>
      <c r="I148" s="98">
        <v>78978.56</v>
      </c>
      <c r="J148" s="98">
        <v>0</v>
      </c>
      <c r="K148" s="98">
        <v>0</v>
      </c>
      <c r="L148" s="98">
        <v>0</v>
      </c>
      <c r="M148" s="98">
        <v>0</v>
      </c>
      <c r="N148" s="98">
        <v>0</v>
      </c>
      <c r="O148" s="98">
        <v>0</v>
      </c>
      <c r="P148" s="98">
        <v>0</v>
      </c>
      <c r="Q148" s="224">
        <v>0</v>
      </c>
      <c r="R148" s="224">
        <v>0</v>
      </c>
      <c r="S148" s="224">
        <v>0</v>
      </c>
      <c r="T148" s="2"/>
      <c r="U148" s="2"/>
    </row>
    <row r="149" spans="1:21" ht="17.25" customHeight="1">
      <c r="A149" s="53"/>
      <c r="B149" s="129"/>
      <c r="C149" s="100"/>
      <c r="D149" s="231" t="s">
        <v>87</v>
      </c>
      <c r="E149" s="225">
        <f>E148/E147*100</f>
        <v>91.82806050670294</v>
      </c>
      <c r="F149" s="225">
        <f>F148/F147*100</f>
        <v>91.82806050670294</v>
      </c>
      <c r="G149" s="225">
        <f>G148/G147*100</f>
        <v>91.82806050670294</v>
      </c>
      <c r="H149" s="225">
        <v>0</v>
      </c>
      <c r="I149" s="225">
        <f>I148/I147*100</f>
        <v>91.82806050670294</v>
      </c>
      <c r="J149" s="171">
        <v>0</v>
      </c>
      <c r="K149" s="171">
        <f>SUM(K155+K158+K161)</f>
        <v>0</v>
      </c>
      <c r="L149" s="236">
        <v>0</v>
      </c>
      <c r="M149" s="171">
        <f>SUM(M155+M158+M161)</f>
        <v>0</v>
      </c>
      <c r="N149" s="225">
        <v>0</v>
      </c>
      <c r="O149" s="171">
        <v>0</v>
      </c>
      <c r="P149" s="225">
        <v>0</v>
      </c>
      <c r="Q149" s="226">
        <v>0</v>
      </c>
      <c r="R149" s="226">
        <v>0</v>
      </c>
      <c r="S149" s="227">
        <v>0</v>
      </c>
      <c r="T149" s="2"/>
      <c r="U149" s="2"/>
    </row>
    <row r="150" spans="1:20" ht="30" customHeight="1">
      <c r="A150" s="104"/>
      <c r="B150" s="100"/>
      <c r="C150" s="100">
        <v>80195</v>
      </c>
      <c r="D150" s="102" t="s">
        <v>236</v>
      </c>
      <c r="E150" s="98">
        <f>SUM(F150+O150)</f>
        <v>237574.61</v>
      </c>
      <c r="F150" s="98">
        <f>SUM(G150+J150+K150+L150+N150)</f>
        <v>237574.61</v>
      </c>
      <c r="G150" s="98">
        <f t="shared" si="21"/>
        <v>97789.61</v>
      </c>
      <c r="H150" s="169">
        <v>0</v>
      </c>
      <c r="I150" s="169">
        <v>97789.61</v>
      </c>
      <c r="J150" s="169">
        <v>4785</v>
      </c>
      <c r="K150" s="169">
        <v>0</v>
      </c>
      <c r="L150" s="168">
        <v>135000</v>
      </c>
      <c r="M150" s="98">
        <v>0</v>
      </c>
      <c r="N150" s="98">
        <v>0</v>
      </c>
      <c r="O150" s="98">
        <v>0</v>
      </c>
      <c r="P150" s="98">
        <v>0</v>
      </c>
      <c r="Q150" s="98">
        <v>0</v>
      </c>
      <c r="R150" s="170">
        <v>0</v>
      </c>
      <c r="S150" s="98">
        <v>0</v>
      </c>
      <c r="T150" s="2"/>
    </row>
    <row r="151" spans="1:19" ht="24.75" customHeight="1">
      <c r="A151" s="53"/>
      <c r="B151" s="129"/>
      <c r="C151" s="129"/>
      <c r="D151" s="230" t="s">
        <v>88</v>
      </c>
      <c r="E151" s="98">
        <f>SUM(F151+O151)</f>
        <v>236538.61</v>
      </c>
      <c r="F151" s="98">
        <f>SUM(G151+J151+K151+L151+N151)</f>
        <v>236538.61</v>
      </c>
      <c r="G151" s="98">
        <f t="shared" si="21"/>
        <v>96789.61</v>
      </c>
      <c r="H151" s="98">
        <v>0</v>
      </c>
      <c r="I151" s="98">
        <v>96789.61</v>
      </c>
      <c r="J151" s="169">
        <v>4785</v>
      </c>
      <c r="K151" s="98">
        <v>0</v>
      </c>
      <c r="L151" s="98">
        <v>134964</v>
      </c>
      <c r="M151" s="98">
        <v>0</v>
      </c>
      <c r="N151" s="98">
        <v>0</v>
      </c>
      <c r="O151" s="98">
        <v>0</v>
      </c>
      <c r="P151" s="98">
        <v>0</v>
      </c>
      <c r="Q151" s="224">
        <v>0</v>
      </c>
      <c r="R151" s="224">
        <v>0</v>
      </c>
      <c r="S151" s="224">
        <v>0</v>
      </c>
    </row>
    <row r="152" spans="1:19" ht="19.5" customHeight="1">
      <c r="A152" s="53"/>
      <c r="B152" s="129"/>
      <c r="C152" s="129"/>
      <c r="D152" s="231" t="s">
        <v>87</v>
      </c>
      <c r="E152" s="225">
        <f>E151/E150*100</f>
        <v>99.56392646503765</v>
      </c>
      <c r="F152" s="225">
        <f>F151/F150*100</f>
        <v>99.56392646503765</v>
      </c>
      <c r="G152" s="225">
        <f>G151/G150*100</f>
        <v>98.97739647391988</v>
      </c>
      <c r="H152" s="225">
        <v>0</v>
      </c>
      <c r="I152" s="225">
        <f>I151/I150*100</f>
        <v>98.97739647391988</v>
      </c>
      <c r="J152" s="225">
        <f>J151/J150*100</f>
        <v>100</v>
      </c>
      <c r="K152" s="171">
        <f aca="true" t="shared" si="22" ref="K152:P154">SUM(K155+K158+K161)</f>
        <v>0</v>
      </c>
      <c r="L152" s="225">
        <f>L151/L150*100</f>
        <v>99.97333333333333</v>
      </c>
      <c r="M152" s="171">
        <f t="shared" si="22"/>
        <v>0</v>
      </c>
      <c r="N152" s="225">
        <v>0</v>
      </c>
      <c r="O152" s="171">
        <v>0</v>
      </c>
      <c r="P152" s="225">
        <v>0</v>
      </c>
      <c r="Q152" s="226">
        <v>0</v>
      </c>
      <c r="R152" s="226">
        <v>0</v>
      </c>
      <c r="S152" s="227">
        <v>0</v>
      </c>
    </row>
    <row r="153" spans="1:21" ht="24" customHeight="1">
      <c r="A153" s="53"/>
      <c r="B153" s="96">
        <v>851</v>
      </c>
      <c r="C153" s="96"/>
      <c r="D153" s="97" t="s">
        <v>255</v>
      </c>
      <c r="E153" s="94">
        <f>SUM(F153+O153)</f>
        <v>248036.66999999998</v>
      </c>
      <c r="F153" s="94">
        <f>SUM(G153+J153+K153+L153+N153)</f>
        <v>248036.66999999998</v>
      </c>
      <c r="G153" s="94">
        <f t="shared" si="21"/>
        <v>248036.66999999998</v>
      </c>
      <c r="H153" s="165">
        <f aca="true" t="shared" si="23" ref="H153:J154">SUM(H156+H159+H162)</f>
        <v>49400</v>
      </c>
      <c r="I153" s="165">
        <f t="shared" si="23"/>
        <v>198636.66999999998</v>
      </c>
      <c r="J153" s="165">
        <f t="shared" si="23"/>
        <v>0</v>
      </c>
      <c r="K153" s="165">
        <f t="shared" si="22"/>
        <v>0</v>
      </c>
      <c r="L153" s="165">
        <f t="shared" si="22"/>
        <v>0</v>
      </c>
      <c r="M153" s="165">
        <f t="shared" si="22"/>
        <v>0</v>
      </c>
      <c r="N153" s="165">
        <f t="shared" si="22"/>
        <v>0</v>
      </c>
      <c r="O153" s="165">
        <f t="shared" si="22"/>
        <v>0</v>
      </c>
      <c r="P153" s="165">
        <f t="shared" si="22"/>
        <v>0</v>
      </c>
      <c r="Q153" s="103">
        <v>0</v>
      </c>
      <c r="R153" s="166">
        <v>0</v>
      </c>
      <c r="S153" s="103">
        <v>0</v>
      </c>
      <c r="U153" s="2"/>
    </row>
    <row r="154" spans="1:21" ht="23.25" customHeight="1">
      <c r="A154" s="53"/>
      <c r="B154" s="96"/>
      <c r="C154" s="96"/>
      <c r="D154" s="232" t="s">
        <v>88</v>
      </c>
      <c r="E154" s="94">
        <f>SUM(F154+O154)</f>
        <v>174840.5</v>
      </c>
      <c r="F154" s="94">
        <f>SUM(G154+J154+K154+L154+N154)</f>
        <v>174840.5</v>
      </c>
      <c r="G154" s="94">
        <f t="shared" si="21"/>
        <v>174840.5</v>
      </c>
      <c r="H154" s="165">
        <f t="shared" si="23"/>
        <v>38097.72</v>
      </c>
      <c r="I154" s="165">
        <f t="shared" si="23"/>
        <v>136742.78</v>
      </c>
      <c r="J154" s="165">
        <f t="shared" si="23"/>
        <v>0</v>
      </c>
      <c r="K154" s="165">
        <f t="shared" si="22"/>
        <v>0</v>
      </c>
      <c r="L154" s="165">
        <f t="shared" si="22"/>
        <v>0</v>
      </c>
      <c r="M154" s="165">
        <f t="shared" si="22"/>
        <v>0</v>
      </c>
      <c r="N154" s="165">
        <f t="shared" si="22"/>
        <v>0</v>
      </c>
      <c r="O154" s="165">
        <f t="shared" si="22"/>
        <v>0</v>
      </c>
      <c r="P154" s="165">
        <f t="shared" si="22"/>
        <v>0</v>
      </c>
      <c r="Q154" s="103">
        <v>0</v>
      </c>
      <c r="R154" s="166">
        <v>0</v>
      </c>
      <c r="S154" s="103">
        <v>0</v>
      </c>
      <c r="U154" s="2"/>
    </row>
    <row r="155" spans="1:21" ht="18.75" customHeight="1">
      <c r="A155" s="53"/>
      <c r="B155" s="96"/>
      <c r="C155" s="96"/>
      <c r="D155" s="233" t="s">
        <v>87</v>
      </c>
      <c r="E155" s="234">
        <f>E154/E153*100</f>
        <v>70.48977878956366</v>
      </c>
      <c r="F155" s="234">
        <f>F154/F153*100</f>
        <v>70.48977878956366</v>
      </c>
      <c r="G155" s="234">
        <f>G154/G153*100</f>
        <v>70.48977878956366</v>
      </c>
      <c r="H155" s="234">
        <f>H154/H153*100</f>
        <v>77.12089068825911</v>
      </c>
      <c r="I155" s="234">
        <f>I154/I153*100</f>
        <v>68.8406526347829</v>
      </c>
      <c r="J155" s="234">
        <v>0</v>
      </c>
      <c r="K155" s="234">
        <v>0</v>
      </c>
      <c r="L155" s="234">
        <v>0</v>
      </c>
      <c r="M155" s="234">
        <v>0</v>
      </c>
      <c r="N155" s="234">
        <v>0</v>
      </c>
      <c r="O155" s="165">
        <v>0</v>
      </c>
      <c r="P155" s="234">
        <v>0</v>
      </c>
      <c r="Q155" s="237">
        <v>0</v>
      </c>
      <c r="R155" s="237">
        <v>0</v>
      </c>
      <c r="S155" s="235">
        <v>0</v>
      </c>
      <c r="U155" s="2"/>
    </row>
    <row r="156" spans="1:20" ht="36" customHeight="1">
      <c r="A156" s="53"/>
      <c r="B156" s="100"/>
      <c r="C156" s="100">
        <v>85153</v>
      </c>
      <c r="D156" s="102" t="s">
        <v>256</v>
      </c>
      <c r="E156" s="98">
        <f>SUM(F156+O156)</f>
        <v>2500</v>
      </c>
      <c r="F156" s="98">
        <f>SUM(G156+J156+K156+L156+N156)</f>
        <v>2500</v>
      </c>
      <c r="G156" s="98">
        <f t="shared" si="21"/>
        <v>2500</v>
      </c>
      <c r="H156" s="168">
        <v>0</v>
      </c>
      <c r="I156" s="168">
        <v>2500</v>
      </c>
      <c r="J156" s="98">
        <v>0</v>
      </c>
      <c r="K156" s="98">
        <v>0</v>
      </c>
      <c r="L156" s="98">
        <v>0</v>
      </c>
      <c r="M156" s="98">
        <v>0</v>
      </c>
      <c r="N156" s="98">
        <v>0</v>
      </c>
      <c r="O156" s="98">
        <v>0</v>
      </c>
      <c r="P156" s="98">
        <v>0</v>
      </c>
      <c r="Q156" s="98">
        <v>0</v>
      </c>
      <c r="R156" s="170">
        <v>0</v>
      </c>
      <c r="S156" s="98">
        <v>0</v>
      </c>
      <c r="T156" s="2"/>
    </row>
    <row r="157" spans="1:20" ht="25.5" customHeight="1">
      <c r="A157" s="53"/>
      <c r="B157" s="100"/>
      <c r="C157" s="100"/>
      <c r="D157" s="230" t="s">
        <v>88</v>
      </c>
      <c r="E157" s="98">
        <f>SUM(F157+O157)</f>
        <v>500</v>
      </c>
      <c r="F157" s="98">
        <f>SUM(G157+J157+K157+L157+N157)</f>
        <v>500</v>
      </c>
      <c r="G157" s="98">
        <f t="shared" si="21"/>
        <v>500</v>
      </c>
      <c r="H157" s="98">
        <v>0</v>
      </c>
      <c r="I157" s="98">
        <v>500</v>
      </c>
      <c r="J157" s="98">
        <v>0</v>
      </c>
      <c r="K157" s="98">
        <v>0</v>
      </c>
      <c r="L157" s="98">
        <v>0</v>
      </c>
      <c r="M157" s="98">
        <v>0</v>
      </c>
      <c r="N157" s="98">
        <v>0</v>
      </c>
      <c r="O157" s="98">
        <v>0</v>
      </c>
      <c r="P157" s="98">
        <v>0</v>
      </c>
      <c r="Q157" s="224">
        <v>0</v>
      </c>
      <c r="R157" s="224">
        <v>0</v>
      </c>
      <c r="S157" s="224">
        <v>0</v>
      </c>
      <c r="T157" s="2"/>
    </row>
    <row r="158" spans="1:20" ht="22.5" customHeight="1">
      <c r="A158" s="53"/>
      <c r="B158" s="100"/>
      <c r="C158" s="100"/>
      <c r="D158" s="231" t="s">
        <v>87</v>
      </c>
      <c r="E158" s="225">
        <f>E157/E156*100</f>
        <v>20</v>
      </c>
      <c r="F158" s="225">
        <f>F157/F156*100</f>
        <v>20</v>
      </c>
      <c r="G158" s="225">
        <f>G157/G156*100</f>
        <v>20</v>
      </c>
      <c r="H158" s="225">
        <v>0</v>
      </c>
      <c r="I158" s="225">
        <f>I157/I156*100</f>
        <v>20</v>
      </c>
      <c r="J158" s="98">
        <v>0</v>
      </c>
      <c r="K158" s="171">
        <v>0</v>
      </c>
      <c r="L158" s="236">
        <v>0</v>
      </c>
      <c r="M158" s="171">
        <f>SUM(M161+M164+M167)</f>
        <v>0</v>
      </c>
      <c r="N158" s="225">
        <v>0</v>
      </c>
      <c r="O158" s="171">
        <v>0</v>
      </c>
      <c r="P158" s="225">
        <v>0</v>
      </c>
      <c r="Q158" s="226">
        <v>0</v>
      </c>
      <c r="R158" s="226">
        <v>0</v>
      </c>
      <c r="S158" s="227">
        <v>0</v>
      </c>
      <c r="T158" s="2"/>
    </row>
    <row r="159" spans="1:20" ht="26.25" customHeight="1">
      <c r="A159" s="53"/>
      <c r="B159" s="100"/>
      <c r="C159" s="100">
        <v>85154</v>
      </c>
      <c r="D159" s="102" t="s">
        <v>257</v>
      </c>
      <c r="E159" s="98">
        <f>SUM(F159+O159)</f>
        <v>173536.66999999998</v>
      </c>
      <c r="F159" s="98">
        <f>SUM(G159+J159+K159+L159+N159)</f>
        <v>173536.66999999998</v>
      </c>
      <c r="G159" s="98">
        <f t="shared" si="21"/>
        <v>173536.66999999998</v>
      </c>
      <c r="H159" s="169">
        <v>49400</v>
      </c>
      <c r="I159" s="169">
        <v>124136.67</v>
      </c>
      <c r="J159" s="98">
        <v>0</v>
      </c>
      <c r="K159" s="98">
        <v>0</v>
      </c>
      <c r="L159" s="98">
        <v>0</v>
      </c>
      <c r="M159" s="98">
        <v>0</v>
      </c>
      <c r="N159" s="98">
        <v>0</v>
      </c>
      <c r="O159" s="98">
        <v>0</v>
      </c>
      <c r="P159" s="98">
        <v>0</v>
      </c>
      <c r="Q159" s="98">
        <v>0</v>
      </c>
      <c r="R159" s="170">
        <v>0</v>
      </c>
      <c r="S159" s="98">
        <v>0</v>
      </c>
      <c r="T159" s="2"/>
    </row>
    <row r="160" spans="1:20" ht="26.25" customHeight="1">
      <c r="A160" s="53"/>
      <c r="B160" s="129"/>
      <c r="C160" s="129"/>
      <c r="D160" s="230" t="s">
        <v>88</v>
      </c>
      <c r="E160" s="98">
        <f>SUM(F160+O160)</f>
        <v>102340.5</v>
      </c>
      <c r="F160" s="98">
        <f>SUM(G160+J160+K160+L160+N160)</f>
        <v>102340.5</v>
      </c>
      <c r="G160" s="98">
        <f t="shared" si="21"/>
        <v>102340.5</v>
      </c>
      <c r="H160" s="98">
        <v>38097.72</v>
      </c>
      <c r="I160" s="98">
        <v>64242.78</v>
      </c>
      <c r="J160" s="98">
        <v>0</v>
      </c>
      <c r="K160" s="98">
        <v>0</v>
      </c>
      <c r="L160" s="98">
        <v>0</v>
      </c>
      <c r="M160" s="98">
        <v>0</v>
      </c>
      <c r="N160" s="98">
        <v>0</v>
      </c>
      <c r="O160" s="98">
        <v>0</v>
      </c>
      <c r="P160" s="98">
        <v>0</v>
      </c>
      <c r="Q160" s="224">
        <v>0</v>
      </c>
      <c r="R160" s="224">
        <v>0</v>
      </c>
      <c r="S160" s="224">
        <v>0</v>
      </c>
      <c r="T160" s="2"/>
    </row>
    <row r="161" spans="1:20" ht="19.5" customHeight="1">
      <c r="A161" s="53"/>
      <c r="B161" s="129"/>
      <c r="C161" s="129"/>
      <c r="D161" s="231" t="s">
        <v>87</v>
      </c>
      <c r="E161" s="225">
        <f>E160/E159*100</f>
        <v>58.973414667920046</v>
      </c>
      <c r="F161" s="225">
        <f>F160/F159*100</f>
        <v>58.973414667920046</v>
      </c>
      <c r="G161" s="225">
        <f>G160/G159*100</f>
        <v>58.973414667920046</v>
      </c>
      <c r="H161" s="225">
        <f>H160/H159*100</f>
        <v>77.12089068825911</v>
      </c>
      <c r="I161" s="225">
        <f>I160/I159*100</f>
        <v>51.751654043885665</v>
      </c>
      <c r="J161" s="171">
        <f>SUM(J164+J167+J170)</f>
        <v>0</v>
      </c>
      <c r="K161" s="171">
        <v>0</v>
      </c>
      <c r="L161" s="236">
        <f>SUM(L164+L167+L170)</f>
        <v>99.74318181818181</v>
      </c>
      <c r="M161" s="171">
        <f>SUM(M164+M167+M170)</f>
        <v>0</v>
      </c>
      <c r="N161" s="225">
        <v>0</v>
      </c>
      <c r="O161" s="171">
        <v>0</v>
      </c>
      <c r="P161" s="225">
        <v>0</v>
      </c>
      <c r="Q161" s="226">
        <v>0</v>
      </c>
      <c r="R161" s="226">
        <v>0</v>
      </c>
      <c r="S161" s="227">
        <v>0</v>
      </c>
      <c r="T161" s="2"/>
    </row>
    <row r="162" spans="1:21" ht="27.75" customHeight="1">
      <c r="A162" s="95"/>
      <c r="B162" s="100"/>
      <c r="C162" s="100">
        <v>85195</v>
      </c>
      <c r="D162" s="102" t="s">
        <v>236</v>
      </c>
      <c r="E162" s="98">
        <f>SUM(F162+O162)</f>
        <v>72000</v>
      </c>
      <c r="F162" s="98">
        <f>SUM(G162+J162+K162+L162+N162)</f>
        <v>72000</v>
      </c>
      <c r="G162" s="98">
        <f t="shared" si="21"/>
        <v>72000</v>
      </c>
      <c r="H162" s="169">
        <v>0</v>
      </c>
      <c r="I162" s="169">
        <v>72000</v>
      </c>
      <c r="J162" s="98">
        <v>0</v>
      </c>
      <c r="K162" s="98">
        <v>0</v>
      </c>
      <c r="L162" s="98">
        <v>0</v>
      </c>
      <c r="M162" s="98">
        <v>0</v>
      </c>
      <c r="N162" s="98">
        <v>0</v>
      </c>
      <c r="O162" s="98">
        <v>0</v>
      </c>
      <c r="P162" s="98">
        <v>0</v>
      </c>
      <c r="Q162" s="98">
        <v>0</v>
      </c>
      <c r="R162" s="170">
        <v>0</v>
      </c>
      <c r="S162" s="98">
        <v>0</v>
      </c>
      <c r="T162" s="229"/>
      <c r="U162" s="229"/>
    </row>
    <row r="163" spans="1:19" ht="23.25" customHeight="1">
      <c r="A163" s="95"/>
      <c r="B163" s="100"/>
      <c r="C163" s="100"/>
      <c r="D163" s="230" t="s">
        <v>88</v>
      </c>
      <c r="E163" s="98">
        <f>SUM(F163+O163)</f>
        <v>72000</v>
      </c>
      <c r="F163" s="98">
        <f>SUM(G163+J163+K163+L163+N163)</f>
        <v>72000</v>
      </c>
      <c r="G163" s="98">
        <f t="shared" si="21"/>
        <v>72000</v>
      </c>
      <c r="H163" s="98">
        <v>0</v>
      </c>
      <c r="I163" s="98">
        <v>72000</v>
      </c>
      <c r="J163" s="98">
        <v>0</v>
      </c>
      <c r="K163" s="98">
        <v>0</v>
      </c>
      <c r="L163" s="98">
        <v>0</v>
      </c>
      <c r="M163" s="98">
        <v>0</v>
      </c>
      <c r="N163" s="98">
        <v>0</v>
      </c>
      <c r="O163" s="98">
        <v>0</v>
      </c>
      <c r="P163" s="98">
        <v>0</v>
      </c>
      <c r="Q163" s="224">
        <v>0</v>
      </c>
      <c r="R163" s="224">
        <v>0</v>
      </c>
      <c r="S163" s="224">
        <v>0</v>
      </c>
    </row>
    <row r="164" spans="1:19" ht="19.5" customHeight="1">
      <c r="A164" s="95"/>
      <c r="B164" s="100"/>
      <c r="C164" s="100"/>
      <c r="D164" s="231" t="s">
        <v>87</v>
      </c>
      <c r="E164" s="225">
        <f>E163/E162*100</f>
        <v>100</v>
      </c>
      <c r="F164" s="225">
        <f>F163/F162*100</f>
        <v>100</v>
      </c>
      <c r="G164" s="98">
        <f t="shared" si="21"/>
        <v>100</v>
      </c>
      <c r="H164" s="225">
        <v>0</v>
      </c>
      <c r="I164" s="225">
        <f>I163/I162*100</f>
        <v>100</v>
      </c>
      <c r="J164" s="171">
        <v>0</v>
      </c>
      <c r="K164" s="171">
        <v>0</v>
      </c>
      <c r="L164" s="236">
        <v>0</v>
      </c>
      <c r="M164" s="171">
        <f>SUM(M167+M170+M176)</f>
        <v>0</v>
      </c>
      <c r="N164" s="225">
        <v>0</v>
      </c>
      <c r="O164" s="171">
        <v>0</v>
      </c>
      <c r="P164" s="225">
        <v>0</v>
      </c>
      <c r="Q164" s="226">
        <v>0</v>
      </c>
      <c r="R164" s="226">
        <v>0</v>
      </c>
      <c r="S164" s="227">
        <v>0</v>
      </c>
    </row>
    <row r="165" spans="1:19" ht="22.5" customHeight="1">
      <c r="A165" s="104"/>
      <c r="B165" s="96">
        <v>852</v>
      </c>
      <c r="C165" s="96"/>
      <c r="D165" s="97" t="s">
        <v>258</v>
      </c>
      <c r="E165" s="94">
        <f>SUM(F165+O165)</f>
        <v>1425331.0200000003</v>
      </c>
      <c r="F165" s="94">
        <f>SUM(G165+J165+K165+L165+N165)</f>
        <v>1425331.0200000003</v>
      </c>
      <c r="G165" s="94">
        <f t="shared" si="21"/>
        <v>1119194.2000000002</v>
      </c>
      <c r="H165" s="165">
        <f>SUM(H168+H171+H174+H177+H180+H183+H186+H189+H192+H195+H198)</f>
        <v>800806.92</v>
      </c>
      <c r="I165" s="165">
        <f>SUM(I168+I171+I174+I177+I180+I183+I186+I189+I192+I195+I198)</f>
        <v>318387.28</v>
      </c>
      <c r="J165" s="165">
        <f>SUM(J168+J171+J174+J177+J180+J183+J186+J189+J192+J195+J198)</f>
        <v>0</v>
      </c>
      <c r="K165" s="165">
        <f>SUM(K168+K171+K174+K177+K180+K183+K186+K189+K192+K195+K198)</f>
        <v>290296.82</v>
      </c>
      <c r="L165" s="165">
        <f>SUM(L168+L171+L174+L177+L180+L183+L186+L189+L192+L195+L198)</f>
        <v>15840</v>
      </c>
      <c r="M165" s="165">
        <f aca="true" t="shared" si="24" ref="M165:P166">SUM(M168+M174+M177)</f>
        <v>0</v>
      </c>
      <c r="N165" s="165">
        <f t="shared" si="24"/>
        <v>0</v>
      </c>
      <c r="O165" s="165">
        <f t="shared" si="24"/>
        <v>0</v>
      </c>
      <c r="P165" s="165">
        <f t="shared" si="24"/>
        <v>0</v>
      </c>
      <c r="Q165" s="103">
        <v>0</v>
      </c>
      <c r="R165" s="166">
        <v>0</v>
      </c>
      <c r="S165" s="103">
        <v>0</v>
      </c>
    </row>
    <row r="166" spans="1:20" ht="27" customHeight="1">
      <c r="A166" s="104"/>
      <c r="B166" s="96"/>
      <c r="C166" s="96"/>
      <c r="D166" s="232" t="s">
        <v>88</v>
      </c>
      <c r="E166" s="94">
        <f>SUM(F166+O166)</f>
        <v>1408399.29</v>
      </c>
      <c r="F166" s="94">
        <f>SUM(G166+J166+K166+L166+N166)</f>
        <v>1408399.29</v>
      </c>
      <c r="G166" s="94">
        <f t="shared" si="21"/>
        <v>1105114.68</v>
      </c>
      <c r="H166" s="165">
        <f>SUM(H169+H175+H178+H181+H184+H187+H190+H193+H196+H199)</f>
        <v>790704.52</v>
      </c>
      <c r="I166" s="165">
        <f>SUM(I169+I172+I175+I178+I181+I184+I187+I190+I193+I196+I199)</f>
        <v>314410.16</v>
      </c>
      <c r="J166" s="165">
        <f>SUM(J169+J175+J178)</f>
        <v>0</v>
      </c>
      <c r="K166" s="165">
        <f>SUM(K169+K175+K178+K181+K184+K187+K190+K193+K196+K199)</f>
        <v>287485.29</v>
      </c>
      <c r="L166" s="165">
        <f>SUM(L169+L175+L178+L181+L184+L187+L190+L193+L196+L199)</f>
        <v>15799.32</v>
      </c>
      <c r="M166" s="165">
        <f t="shared" si="24"/>
        <v>0</v>
      </c>
      <c r="N166" s="165">
        <f t="shared" si="24"/>
        <v>0</v>
      </c>
      <c r="O166" s="165">
        <f t="shared" si="24"/>
        <v>0</v>
      </c>
      <c r="P166" s="165">
        <f t="shared" si="24"/>
        <v>0</v>
      </c>
      <c r="Q166" s="103">
        <v>0</v>
      </c>
      <c r="R166" s="166">
        <v>0</v>
      </c>
      <c r="S166" s="103">
        <v>0</v>
      </c>
      <c r="T166" s="2"/>
    </row>
    <row r="167" spans="1:20" ht="19.5" customHeight="1">
      <c r="A167" s="53"/>
      <c r="B167" s="96"/>
      <c r="C167" s="96"/>
      <c r="D167" s="233" t="s">
        <v>87</v>
      </c>
      <c r="E167" s="234">
        <f>E166/E165*100</f>
        <v>98.81208436760184</v>
      </c>
      <c r="F167" s="234">
        <f>F166/F165*100</f>
        <v>98.81208436760184</v>
      </c>
      <c r="G167" s="234">
        <f>G166/G165*100</f>
        <v>98.74199491026667</v>
      </c>
      <c r="H167" s="234">
        <f>H166/H165*100</f>
        <v>98.73847243977362</v>
      </c>
      <c r="I167" s="234">
        <f>I166/I165*100</f>
        <v>98.75085461956895</v>
      </c>
      <c r="J167" s="234">
        <v>0</v>
      </c>
      <c r="K167" s="234">
        <f>K166/K165*100</f>
        <v>99.03149817486805</v>
      </c>
      <c r="L167" s="234">
        <f>L166/L165*100</f>
        <v>99.74318181818181</v>
      </c>
      <c r="M167" s="234">
        <v>0</v>
      </c>
      <c r="N167" s="234">
        <v>0</v>
      </c>
      <c r="O167" s="165">
        <v>0</v>
      </c>
      <c r="P167" s="234">
        <v>0</v>
      </c>
      <c r="Q167" s="237">
        <v>0</v>
      </c>
      <c r="R167" s="237">
        <v>0</v>
      </c>
      <c r="S167" s="235">
        <v>0</v>
      </c>
      <c r="T167" s="2"/>
    </row>
    <row r="168" spans="1:20" ht="27" customHeight="1">
      <c r="A168" s="104"/>
      <c r="B168" s="100"/>
      <c r="C168" s="100">
        <v>85202</v>
      </c>
      <c r="D168" s="102" t="s">
        <v>259</v>
      </c>
      <c r="E168" s="98">
        <f>SUM(F168+O168)</f>
        <v>185000</v>
      </c>
      <c r="F168" s="98">
        <f>SUM(G168+J168+K168+L168+N168)</f>
        <v>185000</v>
      </c>
      <c r="G168" s="98">
        <f t="shared" si="21"/>
        <v>185000</v>
      </c>
      <c r="H168" s="169">
        <v>0</v>
      </c>
      <c r="I168" s="169">
        <v>185000</v>
      </c>
      <c r="J168" s="98">
        <v>0</v>
      </c>
      <c r="K168" s="98">
        <v>0</v>
      </c>
      <c r="L168" s="98">
        <v>0</v>
      </c>
      <c r="M168" s="98">
        <v>0</v>
      </c>
      <c r="N168" s="98">
        <v>0</v>
      </c>
      <c r="O168" s="98">
        <v>0</v>
      </c>
      <c r="P168" s="98">
        <v>0</v>
      </c>
      <c r="Q168" s="98">
        <v>0</v>
      </c>
      <c r="R168" s="170">
        <v>0</v>
      </c>
      <c r="S168" s="98">
        <v>0</v>
      </c>
      <c r="T168" s="2"/>
    </row>
    <row r="169" spans="1:19" ht="25.5" customHeight="1">
      <c r="A169" s="53"/>
      <c r="B169" s="100"/>
      <c r="C169" s="100"/>
      <c r="D169" s="230" t="s">
        <v>88</v>
      </c>
      <c r="E169" s="98">
        <f>SUM(F169+O169)</f>
        <v>184714.9</v>
      </c>
      <c r="F169" s="98">
        <f>SUM(G169+J169+K169+L169+N169)</f>
        <v>184714.9</v>
      </c>
      <c r="G169" s="98">
        <f t="shared" si="21"/>
        <v>184714.9</v>
      </c>
      <c r="H169" s="98">
        <v>0</v>
      </c>
      <c r="I169" s="98">
        <v>184714.9</v>
      </c>
      <c r="J169" s="98">
        <v>0</v>
      </c>
      <c r="K169" s="98">
        <v>0</v>
      </c>
      <c r="L169" s="98">
        <v>0</v>
      </c>
      <c r="M169" s="98">
        <v>0</v>
      </c>
      <c r="N169" s="98">
        <v>0</v>
      </c>
      <c r="O169" s="98">
        <v>0</v>
      </c>
      <c r="P169" s="98">
        <v>0</v>
      </c>
      <c r="Q169" s="224">
        <v>0</v>
      </c>
      <c r="R169" s="224">
        <v>0</v>
      </c>
      <c r="S169" s="224">
        <v>0</v>
      </c>
    </row>
    <row r="170" spans="1:19" ht="19.5" customHeight="1">
      <c r="A170" s="53"/>
      <c r="B170" s="100"/>
      <c r="C170" s="100"/>
      <c r="D170" s="231" t="s">
        <v>87</v>
      </c>
      <c r="E170" s="225">
        <f>E169/E168*100</f>
        <v>99.8458918918919</v>
      </c>
      <c r="F170" s="225">
        <f>F169/F168*100</f>
        <v>99.8458918918919</v>
      </c>
      <c r="G170" s="225">
        <f>G169/G168*100</f>
        <v>99.8458918918919</v>
      </c>
      <c r="H170" s="225">
        <v>0</v>
      </c>
      <c r="I170" s="225">
        <f>I169/I168*100</f>
        <v>99.8458918918919</v>
      </c>
      <c r="J170" s="171">
        <v>0</v>
      </c>
      <c r="K170" s="171">
        <v>0</v>
      </c>
      <c r="L170" s="171">
        <v>0</v>
      </c>
      <c r="M170" s="171">
        <f>SUM(M176+M179+M182)</f>
        <v>0</v>
      </c>
      <c r="N170" s="225">
        <v>0</v>
      </c>
      <c r="O170" s="171">
        <v>0</v>
      </c>
      <c r="P170" s="225">
        <v>0</v>
      </c>
      <c r="Q170" s="226">
        <v>0</v>
      </c>
      <c r="R170" s="226">
        <v>0</v>
      </c>
      <c r="S170" s="227">
        <v>0</v>
      </c>
    </row>
    <row r="171" spans="1:20" ht="25.5" customHeight="1">
      <c r="A171" s="53"/>
      <c r="B171" s="100"/>
      <c r="C171" s="100">
        <v>85203</v>
      </c>
      <c r="D171" s="102" t="s">
        <v>292</v>
      </c>
      <c r="E171" s="98">
        <f>SUM(F171+O171)</f>
        <v>8420</v>
      </c>
      <c r="F171" s="98">
        <f>SUM(G171+J171+K171+L171+N171)</f>
        <v>8420</v>
      </c>
      <c r="G171" s="98">
        <f>+SUM(H171+I171)</f>
        <v>8420</v>
      </c>
      <c r="H171" s="169">
        <v>0</v>
      </c>
      <c r="I171" s="169">
        <v>8420</v>
      </c>
      <c r="J171" s="98">
        <v>0</v>
      </c>
      <c r="K171" s="98">
        <v>0</v>
      </c>
      <c r="L171" s="98">
        <v>0</v>
      </c>
      <c r="M171" s="98">
        <v>0</v>
      </c>
      <c r="N171" s="98">
        <v>0</v>
      </c>
      <c r="O171" s="98">
        <v>0</v>
      </c>
      <c r="P171" s="98">
        <v>0</v>
      </c>
      <c r="Q171" s="98">
        <v>0</v>
      </c>
      <c r="R171" s="170">
        <v>0</v>
      </c>
      <c r="S171" s="98">
        <v>0</v>
      </c>
      <c r="T171" s="2"/>
    </row>
    <row r="172" spans="1:19" ht="24.75" customHeight="1">
      <c r="A172" s="53"/>
      <c r="B172" s="129"/>
      <c r="C172" s="129"/>
      <c r="D172" s="230" t="s">
        <v>88</v>
      </c>
      <c r="E172" s="98">
        <f>SUM(F172+O172)</f>
        <v>8418</v>
      </c>
      <c r="F172" s="98">
        <f>SUM(G172+J172+K172+L172+N172)</f>
        <v>8418</v>
      </c>
      <c r="G172" s="98">
        <f>+SUM(H172+I172)</f>
        <v>8418</v>
      </c>
      <c r="H172" s="98">
        <v>0</v>
      </c>
      <c r="I172" s="98">
        <v>8418</v>
      </c>
      <c r="J172" s="98">
        <v>0</v>
      </c>
      <c r="K172" s="98">
        <v>0</v>
      </c>
      <c r="L172" s="98">
        <v>0</v>
      </c>
      <c r="M172" s="98">
        <v>0</v>
      </c>
      <c r="N172" s="98">
        <v>0</v>
      </c>
      <c r="O172" s="98">
        <v>0</v>
      </c>
      <c r="P172" s="98">
        <v>0</v>
      </c>
      <c r="Q172" s="224">
        <v>0</v>
      </c>
      <c r="R172" s="224">
        <v>0</v>
      </c>
      <c r="S172" s="224">
        <v>0</v>
      </c>
    </row>
    <row r="173" spans="1:19" ht="19.5" customHeight="1">
      <c r="A173" s="53"/>
      <c r="B173" s="129"/>
      <c r="C173" s="129"/>
      <c r="D173" s="231" t="s">
        <v>87</v>
      </c>
      <c r="E173" s="225">
        <f>E172/E171*100</f>
        <v>99.97624703087887</v>
      </c>
      <c r="F173" s="225">
        <f>F172/F171*100</f>
        <v>99.97624703087887</v>
      </c>
      <c r="G173" s="225">
        <f>G172/G171*100</f>
        <v>99.97624703087887</v>
      </c>
      <c r="H173" s="225">
        <v>0</v>
      </c>
      <c r="I173" s="225">
        <f>I172/I171*100</f>
        <v>99.97624703087887</v>
      </c>
      <c r="J173" s="171">
        <v>0</v>
      </c>
      <c r="K173" s="171">
        <v>0</v>
      </c>
      <c r="L173" s="171">
        <v>0</v>
      </c>
      <c r="M173" s="171">
        <f>SUM(M176+M179+M182)</f>
        <v>0</v>
      </c>
      <c r="N173" s="225">
        <v>0</v>
      </c>
      <c r="O173" s="171">
        <v>0</v>
      </c>
      <c r="P173" s="225">
        <v>0</v>
      </c>
      <c r="Q173" s="226">
        <v>0</v>
      </c>
      <c r="R173" s="226">
        <v>0</v>
      </c>
      <c r="S173" s="227">
        <v>0</v>
      </c>
    </row>
    <row r="174" spans="1:20" ht="47.25" customHeight="1">
      <c r="A174" s="104"/>
      <c r="B174" s="100"/>
      <c r="C174" s="100">
        <v>85205</v>
      </c>
      <c r="D174" s="102" t="s">
        <v>260</v>
      </c>
      <c r="E174" s="98">
        <f>SUM(F174+O174)</f>
        <v>1299</v>
      </c>
      <c r="F174" s="98">
        <f>SUM(G174+J174+K174+L174+N174)</f>
        <v>1299</v>
      </c>
      <c r="G174" s="98">
        <f t="shared" si="21"/>
        <v>1299</v>
      </c>
      <c r="H174" s="169">
        <v>0</v>
      </c>
      <c r="I174" s="169">
        <v>1299</v>
      </c>
      <c r="J174" s="98">
        <v>0</v>
      </c>
      <c r="K174" s="98">
        <v>0</v>
      </c>
      <c r="L174" s="98">
        <v>0</v>
      </c>
      <c r="M174" s="98">
        <v>0</v>
      </c>
      <c r="N174" s="98">
        <v>0</v>
      </c>
      <c r="O174" s="98">
        <v>0</v>
      </c>
      <c r="P174" s="98">
        <v>0</v>
      </c>
      <c r="Q174" s="98">
        <v>0</v>
      </c>
      <c r="R174" s="170">
        <v>0</v>
      </c>
      <c r="S174" s="98">
        <v>0</v>
      </c>
      <c r="T174" s="2"/>
    </row>
    <row r="175" spans="1:19" ht="27.75" customHeight="1">
      <c r="A175" s="53"/>
      <c r="B175" s="100"/>
      <c r="C175" s="100"/>
      <c r="D175" s="230" t="s">
        <v>88</v>
      </c>
      <c r="E175" s="98">
        <f>SUM(F175+O175)</f>
        <v>1299</v>
      </c>
      <c r="F175" s="98">
        <f>SUM(G175+J175+K175+L175+N175)</f>
        <v>1299</v>
      </c>
      <c r="G175" s="98">
        <f t="shared" si="21"/>
        <v>1299</v>
      </c>
      <c r="H175" s="98">
        <v>0</v>
      </c>
      <c r="I175" s="169">
        <v>1299</v>
      </c>
      <c r="J175" s="98">
        <v>0</v>
      </c>
      <c r="K175" s="98">
        <v>0</v>
      </c>
      <c r="L175" s="98">
        <v>0</v>
      </c>
      <c r="M175" s="98">
        <v>0</v>
      </c>
      <c r="N175" s="98">
        <v>0</v>
      </c>
      <c r="O175" s="98">
        <v>0</v>
      </c>
      <c r="P175" s="98">
        <v>0</v>
      </c>
      <c r="Q175" s="224">
        <v>0</v>
      </c>
      <c r="R175" s="224">
        <v>0</v>
      </c>
      <c r="S175" s="224">
        <v>0</v>
      </c>
    </row>
    <row r="176" spans="1:20" ht="19.5" customHeight="1">
      <c r="A176" s="53"/>
      <c r="B176" s="100"/>
      <c r="C176" s="100"/>
      <c r="D176" s="231" t="s">
        <v>87</v>
      </c>
      <c r="E176" s="225">
        <f>E175/E174*100</f>
        <v>100</v>
      </c>
      <c r="F176" s="225">
        <f>F175/F174*100</f>
        <v>100</v>
      </c>
      <c r="G176" s="225">
        <f>G175/G174*100</f>
        <v>100</v>
      </c>
      <c r="H176" s="225">
        <v>0</v>
      </c>
      <c r="I176" s="225">
        <f>I175/I174*100</f>
        <v>100</v>
      </c>
      <c r="J176" s="171">
        <v>0</v>
      </c>
      <c r="K176" s="171">
        <v>0</v>
      </c>
      <c r="L176" s="171">
        <v>0</v>
      </c>
      <c r="M176" s="171">
        <f>SUM(M179+M182+M185)</f>
        <v>0</v>
      </c>
      <c r="N176" s="225">
        <v>0</v>
      </c>
      <c r="O176" s="171">
        <v>0</v>
      </c>
      <c r="P176" s="225">
        <v>0</v>
      </c>
      <c r="Q176" s="226">
        <v>0</v>
      </c>
      <c r="R176" s="226">
        <v>0</v>
      </c>
      <c r="S176" s="227">
        <v>0</v>
      </c>
      <c r="T176" s="2"/>
    </row>
    <row r="177" spans="1:20" ht="129.75" customHeight="1">
      <c r="A177" s="53"/>
      <c r="B177" s="96"/>
      <c r="C177" s="100">
        <v>85213</v>
      </c>
      <c r="D177" s="102" t="s">
        <v>302</v>
      </c>
      <c r="E177" s="98">
        <f>SUM(F177+O177)</f>
        <v>6565</v>
      </c>
      <c r="F177" s="98">
        <f>SUM(G177+J177+K177+L177+N177)</f>
        <v>6565</v>
      </c>
      <c r="G177" s="98">
        <f t="shared" si="21"/>
        <v>6565</v>
      </c>
      <c r="H177" s="169">
        <v>0</v>
      </c>
      <c r="I177" s="169">
        <v>6565</v>
      </c>
      <c r="J177" s="98">
        <v>0</v>
      </c>
      <c r="K177" s="98">
        <v>0</v>
      </c>
      <c r="L177" s="98">
        <v>0</v>
      </c>
      <c r="M177" s="98">
        <v>0</v>
      </c>
      <c r="N177" s="98">
        <v>0</v>
      </c>
      <c r="O177" s="98">
        <v>0</v>
      </c>
      <c r="P177" s="98">
        <v>0</v>
      </c>
      <c r="Q177" s="98">
        <v>0</v>
      </c>
      <c r="R177" s="170">
        <v>0</v>
      </c>
      <c r="S177" s="98">
        <v>0</v>
      </c>
      <c r="T177" s="229"/>
    </row>
    <row r="178" spans="1:20" ht="26.25" customHeight="1">
      <c r="A178" s="53"/>
      <c r="B178" s="129"/>
      <c r="C178" s="129"/>
      <c r="D178" s="230" t="s">
        <v>88</v>
      </c>
      <c r="E178" s="98">
        <f>SUM(F178+O178)</f>
        <v>6563.37</v>
      </c>
      <c r="F178" s="98">
        <f>SUM(G178+J178+K178+L178+N178)</f>
        <v>6563.37</v>
      </c>
      <c r="G178" s="98">
        <f t="shared" si="21"/>
        <v>6563.37</v>
      </c>
      <c r="H178" s="98">
        <v>0</v>
      </c>
      <c r="I178" s="98">
        <v>6563.37</v>
      </c>
      <c r="J178" s="98">
        <v>0</v>
      </c>
      <c r="K178" s="98">
        <v>0</v>
      </c>
      <c r="L178" s="98">
        <v>0</v>
      </c>
      <c r="M178" s="98">
        <v>0</v>
      </c>
      <c r="N178" s="98">
        <v>0</v>
      </c>
      <c r="O178" s="98">
        <v>0</v>
      </c>
      <c r="P178" s="98">
        <v>0</v>
      </c>
      <c r="Q178" s="224">
        <v>0</v>
      </c>
      <c r="R178" s="224">
        <v>0</v>
      </c>
      <c r="S178" s="224">
        <v>0</v>
      </c>
      <c r="T178" s="229"/>
    </row>
    <row r="179" spans="1:20" ht="19.5" customHeight="1">
      <c r="A179" s="53"/>
      <c r="B179" s="129"/>
      <c r="C179" s="129"/>
      <c r="D179" s="231" t="s">
        <v>87</v>
      </c>
      <c r="E179" s="225">
        <f>E178/E177*100</f>
        <v>99.97517136329017</v>
      </c>
      <c r="F179" s="225">
        <f>F178/F177*100</f>
        <v>99.97517136329017</v>
      </c>
      <c r="G179" s="225">
        <f>G178/G177*100</f>
        <v>99.97517136329017</v>
      </c>
      <c r="H179" s="225">
        <v>0</v>
      </c>
      <c r="I179" s="225">
        <f>I178/I177*100</f>
        <v>99.97517136329017</v>
      </c>
      <c r="J179" s="171">
        <f>SUM(J182+J185+J188)</f>
        <v>0</v>
      </c>
      <c r="K179" s="171">
        <v>0</v>
      </c>
      <c r="L179" s="171">
        <f>SUM(L182+L185+L188)</f>
        <v>0</v>
      </c>
      <c r="M179" s="171">
        <f>SUM(M182+M185+M188)</f>
        <v>0</v>
      </c>
      <c r="N179" s="225">
        <v>0</v>
      </c>
      <c r="O179" s="171">
        <v>0</v>
      </c>
      <c r="P179" s="225">
        <v>0</v>
      </c>
      <c r="Q179" s="226">
        <v>0</v>
      </c>
      <c r="R179" s="226">
        <v>0</v>
      </c>
      <c r="S179" s="227">
        <v>0</v>
      </c>
      <c r="T179" s="229"/>
    </row>
    <row r="180" spans="1:21" ht="66.75" customHeight="1">
      <c r="A180" s="53"/>
      <c r="B180" s="100"/>
      <c r="C180" s="100">
        <v>85214</v>
      </c>
      <c r="D180" s="102" t="s">
        <v>261</v>
      </c>
      <c r="E180" s="98">
        <f>SUM(F180+O180)</f>
        <v>60545.5</v>
      </c>
      <c r="F180" s="98">
        <f>SUM(G180+J180+K180+L180+N180)</f>
        <v>60545.5</v>
      </c>
      <c r="G180" s="98">
        <f t="shared" si="21"/>
        <v>0</v>
      </c>
      <c r="H180" s="169">
        <v>0</v>
      </c>
      <c r="I180" s="169">
        <v>0</v>
      </c>
      <c r="J180" s="169">
        <v>0</v>
      </c>
      <c r="K180" s="169">
        <v>60545.5</v>
      </c>
      <c r="L180" s="98">
        <v>0</v>
      </c>
      <c r="M180" s="98">
        <v>0</v>
      </c>
      <c r="N180" s="98">
        <v>0</v>
      </c>
      <c r="O180" s="98">
        <v>0</v>
      </c>
      <c r="P180" s="98">
        <v>0</v>
      </c>
      <c r="Q180" s="98">
        <v>0</v>
      </c>
      <c r="R180" s="170">
        <v>0</v>
      </c>
      <c r="S180" s="98">
        <v>0</v>
      </c>
      <c r="T180" s="2"/>
      <c r="U180" s="2"/>
    </row>
    <row r="181" spans="1:21" ht="28.5" customHeight="1">
      <c r="A181" s="53"/>
      <c r="B181" s="129"/>
      <c r="C181" s="129"/>
      <c r="D181" s="230" t="s">
        <v>88</v>
      </c>
      <c r="E181" s="98">
        <f>SUM(F181+O181)</f>
        <v>59554.9</v>
      </c>
      <c r="F181" s="98">
        <f>SUM(G181+J181+K181+L181+N181)</f>
        <v>59554.9</v>
      </c>
      <c r="G181" s="98">
        <f t="shared" si="21"/>
        <v>0</v>
      </c>
      <c r="H181" s="98">
        <v>0</v>
      </c>
      <c r="I181" s="98">
        <v>0</v>
      </c>
      <c r="J181" s="98">
        <v>0</v>
      </c>
      <c r="K181" s="98">
        <v>59554.9</v>
      </c>
      <c r="L181" s="98">
        <v>0</v>
      </c>
      <c r="M181" s="98">
        <v>0</v>
      </c>
      <c r="N181" s="98">
        <v>0</v>
      </c>
      <c r="O181" s="98">
        <v>0</v>
      </c>
      <c r="P181" s="98">
        <v>0</v>
      </c>
      <c r="Q181" s="224">
        <v>0</v>
      </c>
      <c r="R181" s="224">
        <v>0</v>
      </c>
      <c r="S181" s="224">
        <v>0</v>
      </c>
      <c r="T181" s="2"/>
      <c r="U181" s="2"/>
    </row>
    <row r="182" spans="1:21" ht="19.5" customHeight="1">
      <c r="A182" s="53"/>
      <c r="B182" s="129"/>
      <c r="C182" s="129"/>
      <c r="D182" s="231" t="s">
        <v>87</v>
      </c>
      <c r="E182" s="225">
        <f>E181/E180*100</f>
        <v>98.36387510219588</v>
      </c>
      <c r="F182" s="225">
        <f>F181/F180*100</f>
        <v>98.36387510219588</v>
      </c>
      <c r="G182" s="98">
        <f t="shared" si="21"/>
        <v>0</v>
      </c>
      <c r="H182" s="225">
        <v>0</v>
      </c>
      <c r="I182" s="225">
        <v>0</v>
      </c>
      <c r="J182" s="171">
        <f>SUM(J185+J188+J191)</f>
        <v>0</v>
      </c>
      <c r="K182" s="225">
        <f>K181/K180*100</f>
        <v>98.36387510219588</v>
      </c>
      <c r="L182" s="236">
        <f>SUM(L185+L188+L191)</f>
        <v>0</v>
      </c>
      <c r="M182" s="171">
        <f>SUM(M185+M188+M191)</f>
        <v>0</v>
      </c>
      <c r="N182" s="225">
        <v>0</v>
      </c>
      <c r="O182" s="171">
        <v>0</v>
      </c>
      <c r="P182" s="225">
        <v>0</v>
      </c>
      <c r="Q182" s="226">
        <v>0</v>
      </c>
      <c r="R182" s="226">
        <v>0</v>
      </c>
      <c r="S182" s="227">
        <v>0</v>
      </c>
      <c r="T182" s="2"/>
      <c r="U182" s="2"/>
    </row>
    <row r="183" spans="1:20" ht="44.25" customHeight="1">
      <c r="A183" s="53"/>
      <c r="B183" s="100"/>
      <c r="C183" s="100">
        <v>85215</v>
      </c>
      <c r="D183" s="102" t="s">
        <v>423</v>
      </c>
      <c r="E183" s="98">
        <f>SUM(F183+O183)</f>
        <v>6206</v>
      </c>
      <c r="F183" s="98">
        <f>SUM(G183+J183+K183+L183+N183)</f>
        <v>6206</v>
      </c>
      <c r="G183" s="98">
        <f t="shared" si="21"/>
        <v>3.28</v>
      </c>
      <c r="H183" s="169">
        <v>0</v>
      </c>
      <c r="I183" s="169">
        <v>3.28</v>
      </c>
      <c r="J183" s="169">
        <v>0</v>
      </c>
      <c r="K183" s="169">
        <v>6202.72</v>
      </c>
      <c r="L183" s="98">
        <v>0</v>
      </c>
      <c r="M183" s="98">
        <v>0</v>
      </c>
      <c r="N183" s="98">
        <v>0</v>
      </c>
      <c r="O183" s="98">
        <v>0</v>
      </c>
      <c r="P183" s="98">
        <v>0</v>
      </c>
      <c r="Q183" s="98">
        <v>0</v>
      </c>
      <c r="R183" s="170">
        <v>0</v>
      </c>
      <c r="S183" s="98">
        <v>0</v>
      </c>
      <c r="T183" s="229"/>
    </row>
    <row r="184" spans="1:20" ht="27" customHeight="1">
      <c r="A184" s="53"/>
      <c r="B184" s="100"/>
      <c r="C184" s="100"/>
      <c r="D184" s="230" t="s">
        <v>88</v>
      </c>
      <c r="E184" s="98">
        <f>SUM(F184+O184)</f>
        <v>4428.63</v>
      </c>
      <c r="F184" s="98">
        <f>SUM(G184+J184+K184+L184+N184)</f>
        <v>4428.63</v>
      </c>
      <c r="G184" s="98">
        <f t="shared" si="21"/>
        <v>3.28</v>
      </c>
      <c r="H184" s="98">
        <v>0</v>
      </c>
      <c r="I184" s="169">
        <v>3.28</v>
      </c>
      <c r="J184" s="98">
        <v>0</v>
      </c>
      <c r="K184" s="98">
        <v>4425.35</v>
      </c>
      <c r="L184" s="98">
        <v>0</v>
      </c>
      <c r="M184" s="98">
        <v>0</v>
      </c>
      <c r="N184" s="98">
        <v>0</v>
      </c>
      <c r="O184" s="98">
        <v>0</v>
      </c>
      <c r="P184" s="98">
        <v>0</v>
      </c>
      <c r="Q184" s="224">
        <v>0</v>
      </c>
      <c r="R184" s="224">
        <v>0</v>
      </c>
      <c r="S184" s="224">
        <v>0</v>
      </c>
      <c r="T184" s="2"/>
    </row>
    <row r="185" spans="1:20" ht="18.75" customHeight="1">
      <c r="A185" s="53"/>
      <c r="B185" s="100"/>
      <c r="C185" s="100"/>
      <c r="D185" s="231" t="s">
        <v>87</v>
      </c>
      <c r="E185" s="225">
        <f>E184/E183*100</f>
        <v>71.36045762165647</v>
      </c>
      <c r="F185" s="225">
        <f>F184/F183*100</f>
        <v>71.36045762165647</v>
      </c>
      <c r="G185" s="225">
        <f>G184/G183*100</f>
        <v>100</v>
      </c>
      <c r="H185" s="225">
        <v>0</v>
      </c>
      <c r="I185" s="225">
        <f>I184/I183*100</f>
        <v>100</v>
      </c>
      <c r="J185" s="171">
        <f>SUM(J188+J191+J194)</f>
        <v>0</v>
      </c>
      <c r="K185" s="225">
        <f>K184/K183*100</f>
        <v>71.34531302396368</v>
      </c>
      <c r="L185" s="236">
        <v>0</v>
      </c>
      <c r="M185" s="171">
        <f>SUM(M188+M191+M194)</f>
        <v>0</v>
      </c>
      <c r="N185" s="225">
        <v>0</v>
      </c>
      <c r="O185" s="171">
        <v>0</v>
      </c>
      <c r="P185" s="225">
        <v>0</v>
      </c>
      <c r="Q185" s="226">
        <v>0</v>
      </c>
      <c r="R185" s="226">
        <v>0</v>
      </c>
      <c r="S185" s="227">
        <v>0</v>
      </c>
      <c r="T185" s="2"/>
    </row>
    <row r="186" spans="1:20" ht="18" customHeight="1">
      <c r="A186" s="53"/>
      <c r="B186" s="141"/>
      <c r="C186" s="100">
        <v>85216</v>
      </c>
      <c r="D186" s="102" t="s">
        <v>262</v>
      </c>
      <c r="E186" s="98">
        <f>SUM(F186+O186)</f>
        <v>88586.6</v>
      </c>
      <c r="F186" s="98">
        <f>SUM(G186+J186+K186+L186+N186)</f>
        <v>88586.6</v>
      </c>
      <c r="G186" s="98">
        <f t="shared" si="21"/>
        <v>1000</v>
      </c>
      <c r="H186" s="168">
        <v>0</v>
      </c>
      <c r="I186" s="168">
        <v>1000</v>
      </c>
      <c r="J186" s="168">
        <v>0</v>
      </c>
      <c r="K186" s="168">
        <v>87586.6</v>
      </c>
      <c r="L186" s="98">
        <v>0</v>
      </c>
      <c r="M186" s="98">
        <v>0</v>
      </c>
      <c r="N186" s="98">
        <v>0</v>
      </c>
      <c r="O186" s="98">
        <v>0</v>
      </c>
      <c r="P186" s="98">
        <v>0</v>
      </c>
      <c r="Q186" s="98">
        <v>0</v>
      </c>
      <c r="R186" s="170">
        <v>0</v>
      </c>
      <c r="S186" s="98">
        <v>0</v>
      </c>
      <c r="T186" s="2"/>
    </row>
    <row r="187" spans="1:19" ht="23.25" customHeight="1">
      <c r="A187" s="53"/>
      <c r="B187" s="129"/>
      <c r="C187" s="100"/>
      <c r="D187" s="230" t="s">
        <v>88</v>
      </c>
      <c r="E187" s="98">
        <f>SUM(F187+O187)</f>
        <v>87654.09000000001</v>
      </c>
      <c r="F187" s="98">
        <f>SUM(G187+J187+K187+L187+N187)</f>
        <v>87654.09000000001</v>
      </c>
      <c r="G187" s="98">
        <f t="shared" si="21"/>
        <v>67.49</v>
      </c>
      <c r="H187" s="98">
        <v>0</v>
      </c>
      <c r="I187" s="98">
        <v>67.49</v>
      </c>
      <c r="J187" s="98">
        <v>0</v>
      </c>
      <c r="K187" s="168">
        <v>87586.6</v>
      </c>
      <c r="L187" s="98">
        <v>0</v>
      </c>
      <c r="M187" s="98">
        <v>0</v>
      </c>
      <c r="N187" s="98">
        <v>0</v>
      </c>
      <c r="O187" s="98">
        <v>0</v>
      </c>
      <c r="P187" s="98">
        <v>0</v>
      </c>
      <c r="Q187" s="224">
        <v>0</v>
      </c>
      <c r="R187" s="224">
        <v>0</v>
      </c>
      <c r="S187" s="224">
        <v>0</v>
      </c>
    </row>
    <row r="188" spans="1:19" ht="17.25" customHeight="1">
      <c r="A188" s="53"/>
      <c r="B188" s="129"/>
      <c r="C188" s="100"/>
      <c r="D188" s="231" t="s">
        <v>87</v>
      </c>
      <c r="E188" s="225">
        <f>E187/E186*100</f>
        <v>98.9473464384004</v>
      </c>
      <c r="F188" s="225">
        <f>F187/F186*100</f>
        <v>98.9473464384004</v>
      </c>
      <c r="G188" s="98">
        <f t="shared" si="21"/>
        <v>6.749</v>
      </c>
      <c r="H188" s="98">
        <v>0</v>
      </c>
      <c r="I188" s="225">
        <f>I187/I186*100</f>
        <v>6.749</v>
      </c>
      <c r="J188" s="98">
        <v>0</v>
      </c>
      <c r="K188" s="225">
        <f>K187/K186*100</f>
        <v>100</v>
      </c>
      <c r="L188" s="98">
        <v>0</v>
      </c>
      <c r="M188" s="98">
        <v>0</v>
      </c>
      <c r="N188" s="98">
        <v>0</v>
      </c>
      <c r="O188" s="98">
        <v>0</v>
      </c>
      <c r="P188" s="98">
        <v>0</v>
      </c>
      <c r="Q188" s="98">
        <v>0</v>
      </c>
      <c r="R188" s="98">
        <v>0</v>
      </c>
      <c r="S188" s="98">
        <v>0</v>
      </c>
    </row>
    <row r="189" spans="1:20" ht="29.25" customHeight="1">
      <c r="A189" s="53"/>
      <c r="B189" s="100"/>
      <c r="C189" s="100">
        <v>85219</v>
      </c>
      <c r="D189" s="102" t="s">
        <v>285</v>
      </c>
      <c r="E189" s="98">
        <f>SUM(F189+O189)</f>
        <v>738470.8</v>
      </c>
      <c r="F189" s="98">
        <f>SUM(G189+J189+K189+L189+N189)</f>
        <v>738470.8</v>
      </c>
      <c r="G189" s="98">
        <f t="shared" si="21"/>
        <v>736432</v>
      </c>
      <c r="H189" s="169">
        <v>630859</v>
      </c>
      <c r="I189" s="169">
        <v>105573</v>
      </c>
      <c r="J189" s="169">
        <v>0</v>
      </c>
      <c r="K189" s="169">
        <v>2038.8</v>
      </c>
      <c r="L189" s="98">
        <v>0</v>
      </c>
      <c r="M189" s="98">
        <v>0</v>
      </c>
      <c r="N189" s="98">
        <v>0</v>
      </c>
      <c r="O189" s="98">
        <v>0</v>
      </c>
      <c r="P189" s="98">
        <v>0</v>
      </c>
      <c r="Q189" s="98">
        <v>0</v>
      </c>
      <c r="R189" s="170">
        <v>0</v>
      </c>
      <c r="S189" s="98">
        <v>0</v>
      </c>
      <c r="T189" s="229"/>
    </row>
    <row r="190" spans="1:20" ht="24" customHeight="1">
      <c r="A190" s="53"/>
      <c r="B190" s="129"/>
      <c r="C190" s="129"/>
      <c r="D190" s="230" t="s">
        <v>88</v>
      </c>
      <c r="E190" s="98">
        <f>SUM(F190+O190)</f>
        <v>727903.22</v>
      </c>
      <c r="F190" s="98">
        <f>SUM(G190+J190+K190+L190+N190)</f>
        <v>727903.22</v>
      </c>
      <c r="G190" s="98">
        <f t="shared" si="21"/>
        <v>725864.4199999999</v>
      </c>
      <c r="H190" s="98">
        <v>622962.24</v>
      </c>
      <c r="I190" s="98">
        <v>102902.18</v>
      </c>
      <c r="J190" s="98">
        <v>0</v>
      </c>
      <c r="K190" s="169">
        <v>2038.8</v>
      </c>
      <c r="L190" s="98">
        <v>0</v>
      </c>
      <c r="M190" s="98">
        <v>0</v>
      </c>
      <c r="N190" s="98">
        <v>0</v>
      </c>
      <c r="O190" s="98">
        <v>0</v>
      </c>
      <c r="P190" s="98">
        <v>0</v>
      </c>
      <c r="Q190" s="224">
        <v>0</v>
      </c>
      <c r="R190" s="224">
        <v>0</v>
      </c>
      <c r="S190" s="224">
        <v>0</v>
      </c>
      <c r="T190" s="2"/>
    </row>
    <row r="191" spans="1:20" ht="16.5" customHeight="1">
      <c r="A191" s="53"/>
      <c r="B191" s="129"/>
      <c r="C191" s="129"/>
      <c r="D191" s="231" t="s">
        <v>87</v>
      </c>
      <c r="E191" s="225">
        <f>E190/E189*100</f>
        <v>98.5689914888984</v>
      </c>
      <c r="F191" s="225">
        <f>F190/F189*100</f>
        <v>98.5689914888984</v>
      </c>
      <c r="G191" s="225">
        <f>G190/G189*100</f>
        <v>98.56502976513785</v>
      </c>
      <c r="H191" s="225">
        <f>H190/H189*100</f>
        <v>98.74825277914717</v>
      </c>
      <c r="I191" s="225">
        <f>I190/I189*100</f>
        <v>97.47016756178188</v>
      </c>
      <c r="J191" s="171">
        <v>0</v>
      </c>
      <c r="K191" s="225">
        <f>K190/K189*100</f>
        <v>100</v>
      </c>
      <c r="L191" s="236">
        <v>0</v>
      </c>
      <c r="M191" s="171">
        <f>SUM(M194+M197+M200)</f>
        <v>0</v>
      </c>
      <c r="N191" s="225">
        <v>0</v>
      </c>
      <c r="O191" s="171">
        <v>0</v>
      </c>
      <c r="P191" s="225">
        <v>0</v>
      </c>
      <c r="Q191" s="226">
        <v>0</v>
      </c>
      <c r="R191" s="226">
        <v>0</v>
      </c>
      <c r="S191" s="227">
        <v>0</v>
      </c>
      <c r="T191" s="2"/>
    </row>
    <row r="192" spans="1:20" ht="36" customHeight="1">
      <c r="A192" s="53"/>
      <c r="B192" s="100"/>
      <c r="C192" s="100">
        <v>85228</v>
      </c>
      <c r="D192" s="102" t="s">
        <v>263</v>
      </c>
      <c r="E192" s="98">
        <f>SUM(F192+O192)</f>
        <v>180503.72</v>
      </c>
      <c r="F192" s="98">
        <f>SUM(G192+J192+K192+L192+N192)</f>
        <v>180503.72</v>
      </c>
      <c r="G192" s="98">
        <f t="shared" si="21"/>
        <v>180034.92</v>
      </c>
      <c r="H192" s="169">
        <v>169947.92</v>
      </c>
      <c r="I192" s="169">
        <v>10087</v>
      </c>
      <c r="J192" s="169">
        <v>0</v>
      </c>
      <c r="K192" s="169">
        <v>468.8</v>
      </c>
      <c r="L192" s="98">
        <v>0</v>
      </c>
      <c r="M192" s="98">
        <v>0</v>
      </c>
      <c r="N192" s="98">
        <v>0</v>
      </c>
      <c r="O192" s="98">
        <v>0</v>
      </c>
      <c r="P192" s="98">
        <v>0</v>
      </c>
      <c r="Q192" s="98">
        <v>0</v>
      </c>
      <c r="R192" s="170">
        <v>0</v>
      </c>
      <c r="S192" s="98">
        <v>0</v>
      </c>
      <c r="T192" s="2"/>
    </row>
    <row r="193" spans="1:20" ht="24.75" customHeight="1">
      <c r="A193" s="53"/>
      <c r="B193" s="129"/>
      <c r="C193" s="129"/>
      <c r="D193" s="230" t="s">
        <v>88</v>
      </c>
      <c r="E193" s="98">
        <f>SUM(F193+O193)</f>
        <v>178213.02</v>
      </c>
      <c r="F193" s="98">
        <f>SUM(G193+J193+K193+L193+N193)</f>
        <v>178213.02</v>
      </c>
      <c r="G193" s="98">
        <f t="shared" si="21"/>
        <v>177744.22</v>
      </c>
      <c r="H193" s="98">
        <v>167742.28</v>
      </c>
      <c r="I193" s="98">
        <v>10001.94</v>
      </c>
      <c r="J193" s="98">
        <v>0</v>
      </c>
      <c r="K193" s="169">
        <v>468.8</v>
      </c>
      <c r="L193" s="98">
        <v>0</v>
      </c>
      <c r="M193" s="98">
        <v>0</v>
      </c>
      <c r="N193" s="98">
        <v>0</v>
      </c>
      <c r="O193" s="98">
        <v>0</v>
      </c>
      <c r="P193" s="98">
        <v>0</v>
      </c>
      <c r="Q193" s="224">
        <v>0</v>
      </c>
      <c r="R193" s="224">
        <v>0</v>
      </c>
      <c r="S193" s="224">
        <v>0</v>
      </c>
      <c r="T193" s="2"/>
    </row>
    <row r="194" spans="1:20" ht="18" customHeight="1">
      <c r="A194" s="53"/>
      <c r="B194" s="129"/>
      <c r="C194" s="129"/>
      <c r="D194" s="231" t="s">
        <v>87</v>
      </c>
      <c r="E194" s="225">
        <f>E193/E192*100</f>
        <v>98.73094028200637</v>
      </c>
      <c r="F194" s="225">
        <f>F193/F192*100</f>
        <v>98.73094028200637</v>
      </c>
      <c r="G194" s="225">
        <f>G193/G192*100</f>
        <v>98.72763572755774</v>
      </c>
      <c r="H194" s="225">
        <f>H193/H192*100</f>
        <v>98.70216711095962</v>
      </c>
      <c r="I194" s="225">
        <f>I193/I192*100</f>
        <v>99.15673639337761</v>
      </c>
      <c r="J194" s="171">
        <v>0</v>
      </c>
      <c r="K194" s="225">
        <f>K193/K192*100</f>
        <v>100</v>
      </c>
      <c r="L194" s="236">
        <v>0</v>
      </c>
      <c r="M194" s="171">
        <f>SUM(M197+M200+M203)</f>
        <v>0</v>
      </c>
      <c r="N194" s="225">
        <v>0</v>
      </c>
      <c r="O194" s="171">
        <v>0</v>
      </c>
      <c r="P194" s="225">
        <v>0</v>
      </c>
      <c r="Q194" s="226">
        <v>0</v>
      </c>
      <c r="R194" s="226">
        <v>0</v>
      </c>
      <c r="S194" s="227">
        <v>0</v>
      </c>
      <c r="T194" s="2"/>
    </row>
    <row r="195" spans="1:20" ht="24" customHeight="1">
      <c r="A195" s="104"/>
      <c r="B195" s="100"/>
      <c r="C195" s="100">
        <v>85230</v>
      </c>
      <c r="D195" s="102" t="s">
        <v>264</v>
      </c>
      <c r="E195" s="98">
        <f>SUM(F195+O195)</f>
        <v>125000</v>
      </c>
      <c r="F195" s="98">
        <f>SUM(G195+J195+K195+L195+N195)</f>
        <v>125000</v>
      </c>
      <c r="G195" s="98">
        <f t="shared" si="21"/>
        <v>0</v>
      </c>
      <c r="H195" s="169">
        <v>0</v>
      </c>
      <c r="I195" s="169">
        <v>0</v>
      </c>
      <c r="J195" s="169">
        <v>0</v>
      </c>
      <c r="K195" s="169">
        <v>125000</v>
      </c>
      <c r="L195" s="169">
        <v>0</v>
      </c>
      <c r="M195" s="98">
        <v>0</v>
      </c>
      <c r="N195" s="98">
        <v>0</v>
      </c>
      <c r="O195" s="98">
        <v>0</v>
      </c>
      <c r="P195" s="98">
        <v>0</v>
      </c>
      <c r="Q195" s="98">
        <v>0</v>
      </c>
      <c r="R195" s="170">
        <v>0</v>
      </c>
      <c r="S195" s="98">
        <v>0</v>
      </c>
      <c r="T195" s="2"/>
    </row>
    <row r="196" spans="1:20" ht="23.25" customHeight="1">
      <c r="A196" s="53"/>
      <c r="B196" s="129"/>
      <c r="C196" s="129"/>
      <c r="D196" s="230" t="s">
        <v>88</v>
      </c>
      <c r="E196" s="98">
        <f>SUM(F196+O196)</f>
        <v>124956.49</v>
      </c>
      <c r="F196" s="98">
        <f>SUM(G196+J196+K196+L196+N196)</f>
        <v>124956.49</v>
      </c>
      <c r="G196" s="98">
        <f t="shared" si="21"/>
        <v>0</v>
      </c>
      <c r="H196" s="98">
        <v>0</v>
      </c>
      <c r="I196" s="98">
        <v>0</v>
      </c>
      <c r="J196" s="98">
        <v>0</v>
      </c>
      <c r="K196" s="98">
        <v>124956.49</v>
      </c>
      <c r="L196" s="98">
        <v>0</v>
      </c>
      <c r="M196" s="98">
        <v>0</v>
      </c>
      <c r="N196" s="98">
        <v>0</v>
      </c>
      <c r="O196" s="98">
        <v>0</v>
      </c>
      <c r="P196" s="98">
        <v>0</v>
      </c>
      <c r="Q196" s="224">
        <v>0</v>
      </c>
      <c r="R196" s="224">
        <v>0</v>
      </c>
      <c r="S196" s="224">
        <v>0</v>
      </c>
      <c r="T196" s="2"/>
    </row>
    <row r="197" spans="1:20" ht="18.75" customHeight="1">
      <c r="A197" s="53"/>
      <c r="B197" s="129"/>
      <c r="C197" s="129"/>
      <c r="D197" s="231" t="s">
        <v>87</v>
      </c>
      <c r="E197" s="225">
        <f>E196/E195*100</f>
        <v>99.965192</v>
      </c>
      <c r="F197" s="225">
        <f>F196/F195*100</f>
        <v>99.965192</v>
      </c>
      <c r="G197" s="98">
        <f t="shared" si="21"/>
        <v>0</v>
      </c>
      <c r="H197" s="225">
        <v>0</v>
      </c>
      <c r="I197" s="225">
        <v>0</v>
      </c>
      <c r="J197" s="171">
        <v>0</v>
      </c>
      <c r="K197" s="225">
        <f>K196/K195*100</f>
        <v>99.965192</v>
      </c>
      <c r="L197" s="236">
        <v>0</v>
      </c>
      <c r="M197" s="171">
        <f>SUM(M200+M203+M206)</f>
        <v>0</v>
      </c>
      <c r="N197" s="225">
        <v>0</v>
      </c>
      <c r="O197" s="171">
        <f>SUM(O200+O203+O206)</f>
        <v>0</v>
      </c>
      <c r="P197" s="225">
        <v>0</v>
      </c>
      <c r="Q197" s="226">
        <v>0</v>
      </c>
      <c r="R197" s="226">
        <v>0</v>
      </c>
      <c r="S197" s="227">
        <v>0</v>
      </c>
      <c r="T197" s="2"/>
    </row>
    <row r="198" spans="1:20" ht="28.5" customHeight="1">
      <c r="A198" s="53"/>
      <c r="B198" s="100"/>
      <c r="C198" s="100">
        <v>85295</v>
      </c>
      <c r="D198" s="102" t="s">
        <v>236</v>
      </c>
      <c r="E198" s="98">
        <f>SUM(F198+O198)</f>
        <v>24734.4</v>
      </c>
      <c r="F198" s="98">
        <f>SUM(G198+J198+K198+L198+N198)</f>
        <v>24734.4</v>
      </c>
      <c r="G198" s="98">
        <f t="shared" si="21"/>
        <v>440</v>
      </c>
      <c r="H198" s="169">
        <v>0</v>
      </c>
      <c r="I198" s="169">
        <v>440</v>
      </c>
      <c r="J198" s="169">
        <v>0</v>
      </c>
      <c r="K198" s="169">
        <v>8454.4</v>
      </c>
      <c r="L198" s="169">
        <v>15840</v>
      </c>
      <c r="M198" s="98">
        <v>0</v>
      </c>
      <c r="N198" s="98">
        <v>0</v>
      </c>
      <c r="O198" s="98">
        <v>0</v>
      </c>
      <c r="P198" s="98">
        <v>0</v>
      </c>
      <c r="Q198" s="98">
        <v>0</v>
      </c>
      <c r="R198" s="170">
        <v>0</v>
      </c>
      <c r="S198" s="98">
        <v>0</v>
      </c>
      <c r="T198" s="2"/>
    </row>
    <row r="199" spans="1:19" ht="24.75" customHeight="1">
      <c r="A199" s="53"/>
      <c r="B199" s="129"/>
      <c r="C199" s="100"/>
      <c r="D199" s="230" t="s">
        <v>88</v>
      </c>
      <c r="E199" s="98">
        <f>SUM(F199+O199)</f>
        <v>24693.67</v>
      </c>
      <c r="F199" s="98">
        <f>SUM(G199+J199+K199+L199+N199)</f>
        <v>24693.67</v>
      </c>
      <c r="G199" s="98">
        <f t="shared" si="21"/>
        <v>440</v>
      </c>
      <c r="H199" s="98">
        <v>0</v>
      </c>
      <c r="I199" s="98">
        <v>440</v>
      </c>
      <c r="J199" s="98">
        <v>0</v>
      </c>
      <c r="K199" s="98">
        <v>8454.35</v>
      </c>
      <c r="L199" s="98">
        <v>15799.32</v>
      </c>
      <c r="M199" s="98">
        <v>0</v>
      </c>
      <c r="N199" s="98">
        <v>0</v>
      </c>
      <c r="O199" s="98">
        <v>0</v>
      </c>
      <c r="P199" s="98">
        <v>0</v>
      </c>
      <c r="Q199" s="224">
        <v>0</v>
      </c>
      <c r="R199" s="224">
        <v>0</v>
      </c>
      <c r="S199" s="224">
        <v>0</v>
      </c>
    </row>
    <row r="200" spans="1:19" ht="15.75" customHeight="1">
      <c r="A200" s="53"/>
      <c r="B200" s="129"/>
      <c r="C200" s="100"/>
      <c r="D200" s="231" t="s">
        <v>87</v>
      </c>
      <c r="E200" s="225">
        <f>E199/E198*100</f>
        <v>99.83533055178212</v>
      </c>
      <c r="F200" s="225">
        <f>F199/F198*100</f>
        <v>99.83533055178212</v>
      </c>
      <c r="G200" s="225">
        <f>G199/G198*100</f>
        <v>100</v>
      </c>
      <c r="H200" s="225">
        <v>0</v>
      </c>
      <c r="I200" s="225">
        <f>I199/I198*100</f>
        <v>100</v>
      </c>
      <c r="J200" s="171">
        <f>SUM(J203+J206+J209)</f>
        <v>0</v>
      </c>
      <c r="K200" s="225">
        <f>K199/K198*100</f>
        <v>99.99940859197578</v>
      </c>
      <c r="L200" s="225">
        <f>L199/L198*100</f>
        <v>99.74318181818181</v>
      </c>
      <c r="M200" s="171">
        <f>SUM(M203+M206+M209)</f>
        <v>0</v>
      </c>
      <c r="N200" s="225">
        <v>0</v>
      </c>
      <c r="O200" s="171">
        <v>0</v>
      </c>
      <c r="P200" s="225">
        <v>0</v>
      </c>
      <c r="Q200" s="226">
        <v>0</v>
      </c>
      <c r="R200" s="226">
        <v>0</v>
      </c>
      <c r="S200" s="227">
        <v>0</v>
      </c>
    </row>
    <row r="201" spans="1:20" ht="29.25" customHeight="1">
      <c r="A201" s="53"/>
      <c r="B201" s="96">
        <v>854</v>
      </c>
      <c r="C201" s="96"/>
      <c r="D201" s="97" t="s">
        <v>265</v>
      </c>
      <c r="E201" s="94">
        <f>SUM(F201+O201)</f>
        <v>38275</v>
      </c>
      <c r="F201" s="94">
        <f>SUM(G201+J201+K201+L201+N201)</f>
        <v>38275</v>
      </c>
      <c r="G201" s="94">
        <f t="shared" si="21"/>
        <v>0</v>
      </c>
      <c r="H201" s="165">
        <f>SUM(H204)</f>
        <v>0</v>
      </c>
      <c r="I201" s="165">
        <f>SUM(I204)</f>
        <v>0</v>
      </c>
      <c r="J201" s="165">
        <v>0</v>
      </c>
      <c r="K201" s="165">
        <f>SUM(K204)</f>
        <v>38275</v>
      </c>
      <c r="L201" s="165">
        <f>SUM(L204)</f>
        <v>0</v>
      </c>
      <c r="M201" s="165">
        <f>SUM(M204+M207+M210)</f>
        <v>0</v>
      </c>
      <c r="N201" s="165">
        <f>SUM(N204+N207+N210)</f>
        <v>0</v>
      </c>
      <c r="O201" s="165">
        <v>0</v>
      </c>
      <c r="P201" s="165">
        <v>0</v>
      </c>
      <c r="Q201" s="103">
        <v>0</v>
      </c>
      <c r="R201" s="166">
        <v>0</v>
      </c>
      <c r="S201" s="103">
        <v>0</v>
      </c>
      <c r="T201" s="2"/>
    </row>
    <row r="202" spans="1:20" ht="26.25" customHeight="1">
      <c r="A202" s="53"/>
      <c r="B202" s="167"/>
      <c r="C202" s="167"/>
      <c r="D202" s="232" t="s">
        <v>88</v>
      </c>
      <c r="E202" s="94">
        <f>SUM(F202+O202)</f>
        <v>36937.38</v>
      </c>
      <c r="F202" s="94">
        <f>SUM(G202+J202+K202+L202+N202)</f>
        <v>36937.38</v>
      </c>
      <c r="G202" s="94">
        <f t="shared" si="21"/>
        <v>0</v>
      </c>
      <c r="H202" s="165">
        <f>SUM(H205)</f>
        <v>0</v>
      </c>
      <c r="I202" s="165">
        <f>SUM(I205)</f>
        <v>0</v>
      </c>
      <c r="J202" s="165">
        <v>0</v>
      </c>
      <c r="K202" s="165">
        <f>SUM(K205)</f>
        <v>36937.38</v>
      </c>
      <c r="L202" s="165">
        <f>SUM(L205)</f>
        <v>0</v>
      </c>
      <c r="M202" s="165">
        <f>SUM(M205+M208+M211)</f>
        <v>0</v>
      </c>
      <c r="N202" s="165">
        <f>SUM(N205+N208+N211)</f>
        <v>0</v>
      </c>
      <c r="O202" s="165">
        <v>0</v>
      </c>
      <c r="P202" s="165">
        <v>0</v>
      </c>
      <c r="Q202" s="103">
        <v>0</v>
      </c>
      <c r="R202" s="166">
        <v>0</v>
      </c>
      <c r="S202" s="103">
        <v>0</v>
      </c>
      <c r="T202" s="2"/>
    </row>
    <row r="203" spans="1:20" ht="17.25" customHeight="1">
      <c r="A203" s="53"/>
      <c r="B203" s="167"/>
      <c r="C203" s="167"/>
      <c r="D203" s="233" t="s">
        <v>87</v>
      </c>
      <c r="E203" s="234">
        <f>E202/E201*100</f>
        <v>96.5052384062704</v>
      </c>
      <c r="F203" s="234">
        <f>F202/F201*100</f>
        <v>96.5052384062704</v>
      </c>
      <c r="G203" s="94">
        <f t="shared" si="21"/>
        <v>0</v>
      </c>
      <c r="H203" s="234">
        <v>0</v>
      </c>
      <c r="I203" s="234">
        <v>0</v>
      </c>
      <c r="J203" s="234">
        <v>0</v>
      </c>
      <c r="K203" s="234">
        <f>K202/K201*100</f>
        <v>96.5052384062704</v>
      </c>
      <c r="L203" s="234">
        <v>0</v>
      </c>
      <c r="M203" s="234">
        <v>0</v>
      </c>
      <c r="N203" s="234">
        <v>0</v>
      </c>
      <c r="O203" s="165">
        <v>0</v>
      </c>
      <c r="P203" s="234">
        <v>0</v>
      </c>
      <c r="Q203" s="237">
        <v>0</v>
      </c>
      <c r="R203" s="237">
        <v>0</v>
      </c>
      <c r="S203" s="235">
        <v>0</v>
      </c>
      <c r="T203" s="2"/>
    </row>
    <row r="204" spans="1:20" ht="36" customHeight="1">
      <c r="A204" s="53"/>
      <c r="B204" s="100"/>
      <c r="C204" s="100">
        <v>85415</v>
      </c>
      <c r="D204" s="102" t="s">
        <v>266</v>
      </c>
      <c r="E204" s="98">
        <f>SUM(F204+O204)</f>
        <v>38275</v>
      </c>
      <c r="F204" s="98">
        <f>SUM(G204+J204+K204+L204+N204)</f>
        <v>38275</v>
      </c>
      <c r="G204" s="98">
        <f t="shared" si="21"/>
        <v>0</v>
      </c>
      <c r="H204" s="169">
        <v>0</v>
      </c>
      <c r="I204" s="169">
        <v>0</v>
      </c>
      <c r="J204" s="169">
        <v>0</v>
      </c>
      <c r="K204" s="169">
        <v>38275</v>
      </c>
      <c r="L204" s="98">
        <v>0</v>
      </c>
      <c r="M204" s="98">
        <v>0</v>
      </c>
      <c r="N204" s="98">
        <v>0</v>
      </c>
      <c r="O204" s="98">
        <v>0</v>
      </c>
      <c r="P204" s="98">
        <v>0</v>
      </c>
      <c r="Q204" s="98">
        <v>0</v>
      </c>
      <c r="R204" s="170">
        <v>0</v>
      </c>
      <c r="S204" s="98">
        <v>0</v>
      </c>
      <c r="T204" s="2"/>
    </row>
    <row r="205" spans="1:20" ht="28.5" customHeight="1">
      <c r="A205" s="53"/>
      <c r="B205" s="100"/>
      <c r="C205" s="100"/>
      <c r="D205" s="230" t="s">
        <v>88</v>
      </c>
      <c r="E205" s="98">
        <f>SUM(F205+O205)</f>
        <v>36937.38</v>
      </c>
      <c r="F205" s="98">
        <f>SUM(G205+J205+K205+L205+N205)</f>
        <v>36937.38</v>
      </c>
      <c r="G205" s="94">
        <f t="shared" si="21"/>
        <v>0</v>
      </c>
      <c r="H205" s="98">
        <v>0</v>
      </c>
      <c r="I205" s="98">
        <v>0</v>
      </c>
      <c r="J205" s="98">
        <v>0</v>
      </c>
      <c r="K205" s="98">
        <v>36937.38</v>
      </c>
      <c r="L205" s="98">
        <v>0</v>
      </c>
      <c r="M205" s="98">
        <v>0</v>
      </c>
      <c r="N205" s="98">
        <v>0</v>
      </c>
      <c r="O205" s="98">
        <v>0</v>
      </c>
      <c r="P205" s="98">
        <v>0</v>
      </c>
      <c r="Q205" s="224">
        <v>0</v>
      </c>
      <c r="R205" s="224">
        <v>0</v>
      </c>
      <c r="S205" s="224">
        <v>0</v>
      </c>
      <c r="T205" s="2"/>
    </row>
    <row r="206" spans="1:20" ht="18.75" customHeight="1">
      <c r="A206" s="53"/>
      <c r="B206" s="100"/>
      <c r="C206" s="100"/>
      <c r="D206" s="231" t="s">
        <v>87</v>
      </c>
      <c r="E206" s="225">
        <f>E205/E204*100</f>
        <v>96.5052384062704</v>
      </c>
      <c r="F206" s="225">
        <f>F205/F204*100</f>
        <v>96.5052384062704</v>
      </c>
      <c r="G206" s="94">
        <f t="shared" si="21"/>
        <v>0</v>
      </c>
      <c r="H206" s="225">
        <v>0</v>
      </c>
      <c r="I206" s="225">
        <v>0</v>
      </c>
      <c r="J206" s="171">
        <v>0</v>
      </c>
      <c r="K206" s="225">
        <f>K205/K204*100</f>
        <v>96.5052384062704</v>
      </c>
      <c r="L206" s="236">
        <f aca="true" t="shared" si="25" ref="L206:M208">SUM(L209+L212+L215)</f>
        <v>74.78729205732762</v>
      </c>
      <c r="M206" s="171">
        <f t="shared" si="25"/>
        <v>0</v>
      </c>
      <c r="N206" s="225">
        <v>0</v>
      </c>
      <c r="O206" s="171">
        <v>0</v>
      </c>
      <c r="P206" s="225">
        <v>0</v>
      </c>
      <c r="Q206" s="226">
        <v>0</v>
      </c>
      <c r="R206" s="226">
        <v>0</v>
      </c>
      <c r="S206" s="227">
        <v>0</v>
      </c>
      <c r="T206" s="2"/>
    </row>
    <row r="207" spans="1:20" ht="18" customHeight="1">
      <c r="A207" s="133"/>
      <c r="B207" s="96">
        <v>855</v>
      </c>
      <c r="C207" s="96"/>
      <c r="D207" s="97" t="s">
        <v>267</v>
      </c>
      <c r="E207" s="94">
        <f>SUM(F207+O207)</f>
        <v>14763079.6</v>
      </c>
      <c r="F207" s="94">
        <f>SUM(G207+J207+K207+L207+N207)</f>
        <v>14739579.6</v>
      </c>
      <c r="G207" s="94">
        <f t="shared" si="21"/>
        <v>929665.7999999999</v>
      </c>
      <c r="H207" s="165">
        <f aca="true" t="shared" si="26" ref="H207:K208">SUM(H210+H213+H216+H219+H222+H225)</f>
        <v>580811.0399999999</v>
      </c>
      <c r="I207" s="165">
        <f t="shared" si="26"/>
        <v>348854.76</v>
      </c>
      <c r="J207" s="165">
        <f t="shared" si="26"/>
        <v>0</v>
      </c>
      <c r="K207" s="205">
        <f t="shared" si="26"/>
        <v>13305640.2</v>
      </c>
      <c r="L207" s="165">
        <f>SUM(L210+L213+L216+L219+L222+L225)</f>
        <v>504273.6</v>
      </c>
      <c r="M207" s="165">
        <f t="shared" si="25"/>
        <v>0</v>
      </c>
      <c r="N207" s="165">
        <f>SUM(N210+N213+N216)</f>
        <v>0</v>
      </c>
      <c r="O207" s="165">
        <f>SUM(O210+O213+O216+O219+O222+O225)</f>
        <v>23500</v>
      </c>
      <c r="P207" s="165">
        <f>SUM(P210+P213+P216+P219+P222+P225)</f>
        <v>23500</v>
      </c>
      <c r="Q207" s="103">
        <v>0</v>
      </c>
      <c r="R207" s="166">
        <v>0</v>
      </c>
      <c r="S207" s="103">
        <v>0</v>
      </c>
      <c r="T207" s="2"/>
    </row>
    <row r="208" spans="1:20" ht="24.75" customHeight="1">
      <c r="A208" s="53"/>
      <c r="B208" s="96"/>
      <c r="C208" s="96"/>
      <c r="D208" s="232" t="s">
        <v>88</v>
      </c>
      <c r="E208" s="94">
        <f>SUM(F208+O208)</f>
        <v>14532493.16</v>
      </c>
      <c r="F208" s="94">
        <f>SUM(G208+J208+K208+L208+N208)</f>
        <v>14509077.65</v>
      </c>
      <c r="G208" s="94">
        <f>+SUM(H208+I208)</f>
        <v>826422.3300000001</v>
      </c>
      <c r="H208" s="165">
        <f t="shared" si="26"/>
        <v>497696.67000000004</v>
      </c>
      <c r="I208" s="165">
        <f t="shared" si="26"/>
        <v>328725.66000000003</v>
      </c>
      <c r="J208" s="165">
        <f t="shared" si="26"/>
        <v>0</v>
      </c>
      <c r="K208" s="205">
        <f t="shared" si="26"/>
        <v>13305522.75</v>
      </c>
      <c r="L208" s="165">
        <f>SUM(L211+L214+L217+L220+L223+L226)</f>
        <v>377132.57</v>
      </c>
      <c r="M208" s="165">
        <f t="shared" si="25"/>
        <v>0</v>
      </c>
      <c r="N208" s="165">
        <f>SUM(N211+N214+N217)</f>
        <v>0</v>
      </c>
      <c r="O208" s="165">
        <f>SUM(O211+O214+O217+O220+O223+O226)</f>
        <v>23415.51</v>
      </c>
      <c r="P208" s="165">
        <f>SUM(P211+P214+P217+P220+P223+P226)</f>
        <v>23415.51</v>
      </c>
      <c r="Q208" s="103">
        <v>0</v>
      </c>
      <c r="R208" s="166">
        <v>0</v>
      </c>
      <c r="S208" s="103">
        <v>0</v>
      </c>
      <c r="T208" s="2"/>
    </row>
    <row r="209" spans="1:20" ht="15" customHeight="1">
      <c r="A209" s="53"/>
      <c r="B209" s="96"/>
      <c r="C209" s="96"/>
      <c r="D209" s="233" t="s">
        <v>87</v>
      </c>
      <c r="E209" s="234">
        <f>E208/E207*100</f>
        <v>98.43808713190168</v>
      </c>
      <c r="F209" s="234">
        <f>F208/F207*100</f>
        <v>98.43617011980452</v>
      </c>
      <c r="G209" s="234">
        <f>G208/G207*100</f>
        <v>88.89456081959777</v>
      </c>
      <c r="H209" s="234">
        <f>H208/H207*100</f>
        <v>85.68994659605646</v>
      </c>
      <c r="I209" s="234">
        <f>I208/I207*100</f>
        <v>94.229948302841</v>
      </c>
      <c r="J209" s="234">
        <v>0</v>
      </c>
      <c r="K209" s="246">
        <f>K208/K207*100</f>
        <v>99.99911729162795</v>
      </c>
      <c r="L209" s="234">
        <f>L208/L207*100</f>
        <v>74.78729205732762</v>
      </c>
      <c r="M209" s="234">
        <v>0</v>
      </c>
      <c r="N209" s="234">
        <v>0</v>
      </c>
      <c r="O209" s="234">
        <f>O208/O207*100</f>
        <v>99.64046808510638</v>
      </c>
      <c r="P209" s="234">
        <f>P208/P207*100</f>
        <v>99.64046808510638</v>
      </c>
      <c r="Q209" s="237">
        <v>0</v>
      </c>
      <c r="R209" s="237">
        <v>0</v>
      </c>
      <c r="S209" s="235">
        <v>0</v>
      </c>
      <c r="T209" s="2"/>
    </row>
    <row r="210" spans="1:20" ht="27" customHeight="1">
      <c r="A210" s="104"/>
      <c r="B210" s="100"/>
      <c r="C210" s="100">
        <v>85501</v>
      </c>
      <c r="D210" s="102" t="s">
        <v>268</v>
      </c>
      <c r="E210" s="98">
        <f>SUM(F210+O210)</f>
        <v>9935549</v>
      </c>
      <c r="F210" s="98">
        <f>SUM(G210+J210+K210+L210+N210)</f>
        <v>9935549</v>
      </c>
      <c r="G210" s="98">
        <f t="shared" si="21"/>
        <v>93145</v>
      </c>
      <c r="H210" s="169">
        <v>69085.34</v>
      </c>
      <c r="I210" s="169">
        <v>24059.66</v>
      </c>
      <c r="J210" s="169">
        <v>0</v>
      </c>
      <c r="K210" s="168">
        <v>9842404</v>
      </c>
      <c r="L210" s="98">
        <v>0</v>
      </c>
      <c r="M210" s="98">
        <v>0</v>
      </c>
      <c r="N210" s="98">
        <v>0</v>
      </c>
      <c r="O210" s="98">
        <v>0</v>
      </c>
      <c r="P210" s="98">
        <v>0</v>
      </c>
      <c r="Q210" s="98">
        <v>0</v>
      </c>
      <c r="R210" s="170">
        <v>0</v>
      </c>
      <c r="S210" s="98">
        <v>0</v>
      </c>
      <c r="T210" s="2"/>
    </row>
    <row r="211" spans="1:20" ht="27" customHeight="1">
      <c r="A211" s="53"/>
      <c r="B211" s="129"/>
      <c r="C211" s="100"/>
      <c r="D211" s="230" t="s">
        <v>88</v>
      </c>
      <c r="E211" s="98">
        <f>SUM(F211+O211)</f>
        <v>9929946.6</v>
      </c>
      <c r="F211" s="98">
        <f>SUM(G211+J211+K211+L211+N211)</f>
        <v>9929946.6</v>
      </c>
      <c r="G211" s="98">
        <f t="shared" si="21"/>
        <v>87554.87</v>
      </c>
      <c r="H211" s="98">
        <v>69076.19</v>
      </c>
      <c r="I211" s="98">
        <v>18478.68</v>
      </c>
      <c r="J211" s="98">
        <v>0</v>
      </c>
      <c r="K211" s="99">
        <v>9842391.73</v>
      </c>
      <c r="L211" s="98">
        <v>0</v>
      </c>
      <c r="M211" s="98">
        <v>0</v>
      </c>
      <c r="N211" s="98">
        <v>0</v>
      </c>
      <c r="O211" s="98">
        <v>0</v>
      </c>
      <c r="P211" s="98">
        <v>0</v>
      </c>
      <c r="Q211" s="224">
        <v>0</v>
      </c>
      <c r="R211" s="224">
        <v>0</v>
      </c>
      <c r="S211" s="224">
        <v>0</v>
      </c>
      <c r="T211" s="2"/>
    </row>
    <row r="212" spans="1:20" ht="19.5" customHeight="1">
      <c r="A212" s="53"/>
      <c r="B212" s="129"/>
      <c r="C212" s="100"/>
      <c r="D212" s="231" t="s">
        <v>87</v>
      </c>
      <c r="E212" s="225">
        <f>E211/E210*100</f>
        <v>99.94361257742274</v>
      </c>
      <c r="F212" s="225">
        <f>F211/F210*100</f>
        <v>99.94361257742274</v>
      </c>
      <c r="G212" s="225">
        <f>G211/G210*100</f>
        <v>93.99846475924633</v>
      </c>
      <c r="H212" s="225">
        <f>H211/H210*100</f>
        <v>99.98675551137188</v>
      </c>
      <c r="I212" s="225">
        <f>I211/I210*100</f>
        <v>76.8035791029466</v>
      </c>
      <c r="J212" s="171">
        <v>0</v>
      </c>
      <c r="K212" s="354">
        <f>K211/K210*100</f>
        <v>99.99987533533474</v>
      </c>
      <c r="L212" s="236">
        <f>SUM(L215+L218+L227)</f>
        <v>0</v>
      </c>
      <c r="M212" s="171">
        <f>SUM(M215+M218+M227)</f>
        <v>0</v>
      </c>
      <c r="N212" s="225">
        <v>0</v>
      </c>
      <c r="O212" s="171">
        <f>SUM(O215+O218+O227)</f>
        <v>0</v>
      </c>
      <c r="P212" s="225">
        <v>0</v>
      </c>
      <c r="Q212" s="226">
        <v>0</v>
      </c>
      <c r="R212" s="226">
        <v>0</v>
      </c>
      <c r="S212" s="227">
        <v>0</v>
      </c>
      <c r="T212" s="2"/>
    </row>
    <row r="213" spans="1:20" ht="80.25" customHeight="1">
      <c r="A213" s="104"/>
      <c r="B213" s="100"/>
      <c r="C213" s="100">
        <v>85502</v>
      </c>
      <c r="D213" s="102" t="s">
        <v>269</v>
      </c>
      <c r="E213" s="98">
        <f>SUM(F213+O213)</f>
        <v>3386831</v>
      </c>
      <c r="F213" s="98">
        <f>SUM(G213+J213+K213+L213+N213)</f>
        <v>3386831</v>
      </c>
      <c r="G213" s="98">
        <f t="shared" si="21"/>
        <v>278298</v>
      </c>
      <c r="H213" s="169">
        <v>259387.49</v>
      </c>
      <c r="I213" s="169">
        <v>18910.51</v>
      </c>
      <c r="J213" s="169">
        <v>0</v>
      </c>
      <c r="K213" s="168">
        <v>3108533</v>
      </c>
      <c r="L213" s="98">
        <v>0</v>
      </c>
      <c r="M213" s="98">
        <v>0</v>
      </c>
      <c r="N213" s="98">
        <v>0</v>
      </c>
      <c r="O213" s="98">
        <v>0</v>
      </c>
      <c r="P213" s="98">
        <v>0</v>
      </c>
      <c r="Q213" s="98">
        <v>0</v>
      </c>
      <c r="R213" s="170">
        <v>0</v>
      </c>
      <c r="S213" s="98">
        <v>0</v>
      </c>
      <c r="T213" s="2"/>
    </row>
    <row r="214" spans="1:20" ht="24" customHeight="1">
      <c r="A214" s="104"/>
      <c r="B214" s="129"/>
      <c r="C214" s="100"/>
      <c r="D214" s="230" t="s">
        <v>88</v>
      </c>
      <c r="E214" s="98">
        <f>SUM(F214+O214)</f>
        <v>3383478.8099999996</v>
      </c>
      <c r="F214" s="98">
        <f>SUM(G214+J214+K214+L214+N214)</f>
        <v>3383478.8099999996</v>
      </c>
      <c r="G214" s="98">
        <f aca="true" t="shared" si="27" ref="G214:G271">+SUM(H214+I214)</f>
        <v>275050.99</v>
      </c>
      <c r="H214" s="98">
        <v>258486.31</v>
      </c>
      <c r="I214" s="98">
        <v>16564.68</v>
      </c>
      <c r="J214" s="98">
        <v>0</v>
      </c>
      <c r="K214" s="99">
        <v>3108427.82</v>
      </c>
      <c r="L214" s="98">
        <v>0</v>
      </c>
      <c r="M214" s="98">
        <v>0</v>
      </c>
      <c r="N214" s="98">
        <v>0</v>
      </c>
      <c r="O214" s="98">
        <v>0</v>
      </c>
      <c r="P214" s="98">
        <v>0</v>
      </c>
      <c r="Q214" s="224">
        <v>0</v>
      </c>
      <c r="R214" s="224">
        <v>0</v>
      </c>
      <c r="S214" s="224">
        <v>0</v>
      </c>
      <c r="T214" s="2"/>
    </row>
    <row r="215" spans="1:20" ht="19.5" customHeight="1">
      <c r="A215" s="104"/>
      <c r="B215" s="129"/>
      <c r="C215" s="100"/>
      <c r="D215" s="231" t="s">
        <v>87</v>
      </c>
      <c r="E215" s="225">
        <f>E214/E213*100</f>
        <v>99.90102281454256</v>
      </c>
      <c r="F215" s="225">
        <f>F214/F213*100</f>
        <v>99.90102281454256</v>
      </c>
      <c r="G215" s="225">
        <f>G214/G213*100</f>
        <v>98.83326146792287</v>
      </c>
      <c r="H215" s="225">
        <f>H214/H213*100</f>
        <v>99.65257383846846</v>
      </c>
      <c r="I215" s="225">
        <f>I214/I213*100</f>
        <v>87.59509923317775</v>
      </c>
      <c r="J215" s="171">
        <v>0</v>
      </c>
      <c r="K215" s="225">
        <f>K214/K213*100</f>
        <v>99.9966164103775</v>
      </c>
      <c r="L215" s="236">
        <f>SUM(L218+L227+L230)</f>
        <v>0</v>
      </c>
      <c r="M215" s="171">
        <f>SUM(M218+M227+M230)</f>
        <v>0</v>
      </c>
      <c r="N215" s="225">
        <v>0</v>
      </c>
      <c r="O215" s="171">
        <v>0</v>
      </c>
      <c r="P215" s="225">
        <v>0</v>
      </c>
      <c r="Q215" s="226">
        <v>0</v>
      </c>
      <c r="R215" s="226">
        <v>0</v>
      </c>
      <c r="S215" s="227">
        <v>0</v>
      </c>
      <c r="T215" s="2"/>
    </row>
    <row r="216" spans="1:20" ht="25.5" customHeight="1">
      <c r="A216" s="104"/>
      <c r="B216" s="100"/>
      <c r="C216" s="100">
        <v>85503</v>
      </c>
      <c r="D216" s="102" t="s">
        <v>270</v>
      </c>
      <c r="E216" s="98">
        <f>SUM(F216+O216)</f>
        <v>264</v>
      </c>
      <c r="F216" s="98">
        <f>SUM(G216+J216+K216+L216+N216)</f>
        <v>264</v>
      </c>
      <c r="G216" s="98">
        <f t="shared" si="27"/>
        <v>264</v>
      </c>
      <c r="H216" s="169">
        <v>239.35</v>
      </c>
      <c r="I216" s="169">
        <v>24.65</v>
      </c>
      <c r="J216" s="169">
        <v>0</v>
      </c>
      <c r="K216" s="169">
        <v>0</v>
      </c>
      <c r="L216" s="98">
        <v>0</v>
      </c>
      <c r="M216" s="98">
        <v>0</v>
      </c>
      <c r="N216" s="98">
        <v>0</v>
      </c>
      <c r="O216" s="98">
        <v>0</v>
      </c>
      <c r="P216" s="98">
        <v>0</v>
      </c>
      <c r="Q216" s="98">
        <v>0</v>
      </c>
      <c r="R216" s="170">
        <v>0</v>
      </c>
      <c r="S216" s="98">
        <v>0</v>
      </c>
      <c r="T216" s="2"/>
    </row>
    <row r="217" spans="1:20" ht="25.5" customHeight="1">
      <c r="A217" s="104"/>
      <c r="B217" s="129"/>
      <c r="C217" s="100"/>
      <c r="D217" s="230" t="s">
        <v>88</v>
      </c>
      <c r="E217" s="98">
        <f>SUM(F217+O217)</f>
        <v>225.81</v>
      </c>
      <c r="F217" s="98">
        <f>SUM(G217+J217+K217+L217+N217)</f>
        <v>225.81</v>
      </c>
      <c r="G217" s="98">
        <f t="shared" si="27"/>
        <v>225.81</v>
      </c>
      <c r="H217" s="98">
        <v>203.44</v>
      </c>
      <c r="I217" s="98">
        <v>22.37</v>
      </c>
      <c r="J217" s="98">
        <v>0</v>
      </c>
      <c r="K217" s="98">
        <v>0</v>
      </c>
      <c r="L217" s="98">
        <v>0</v>
      </c>
      <c r="M217" s="98">
        <v>0</v>
      </c>
      <c r="N217" s="98">
        <v>0</v>
      </c>
      <c r="O217" s="98">
        <v>0</v>
      </c>
      <c r="P217" s="98">
        <v>0</v>
      </c>
      <c r="Q217" s="224">
        <v>0</v>
      </c>
      <c r="R217" s="224">
        <v>0</v>
      </c>
      <c r="S217" s="224">
        <v>0</v>
      </c>
      <c r="T217" s="2"/>
    </row>
    <row r="218" spans="1:20" ht="19.5" customHeight="1">
      <c r="A218" s="104"/>
      <c r="B218" s="129"/>
      <c r="C218" s="100"/>
      <c r="D218" s="231" t="s">
        <v>87</v>
      </c>
      <c r="E218" s="225">
        <f>E217/E216*100</f>
        <v>85.5340909090909</v>
      </c>
      <c r="F218" s="225">
        <f>F217/F216*100</f>
        <v>85.5340909090909</v>
      </c>
      <c r="G218" s="225">
        <f>G217/G216*100</f>
        <v>85.5340909090909</v>
      </c>
      <c r="H218" s="225">
        <f>H217/H216*100</f>
        <v>84.99686651347399</v>
      </c>
      <c r="I218" s="225">
        <f>I217/I216*100</f>
        <v>90.75050709939148</v>
      </c>
      <c r="J218" s="171">
        <v>0</v>
      </c>
      <c r="K218" s="171">
        <v>0</v>
      </c>
      <c r="L218" s="236">
        <f>SUM(L227+L230+L233)</f>
        <v>0</v>
      </c>
      <c r="M218" s="171">
        <f>SUM(M227+M230+M233)</f>
        <v>0</v>
      </c>
      <c r="N218" s="225">
        <v>0</v>
      </c>
      <c r="O218" s="171">
        <v>0</v>
      </c>
      <c r="P218" s="225">
        <v>0</v>
      </c>
      <c r="Q218" s="226">
        <v>0</v>
      </c>
      <c r="R218" s="226">
        <v>0</v>
      </c>
      <c r="S218" s="227">
        <v>0</v>
      </c>
      <c r="T218" s="2"/>
    </row>
    <row r="219" spans="1:20" ht="34.5" customHeight="1">
      <c r="A219" s="53"/>
      <c r="B219" s="100"/>
      <c r="C219" s="100">
        <v>85504</v>
      </c>
      <c r="D219" s="102" t="s">
        <v>271</v>
      </c>
      <c r="E219" s="98">
        <f>SUM(F219+O219)</f>
        <v>623650</v>
      </c>
      <c r="F219" s="98">
        <f>SUM(G219+J219+K219+L219+N219)</f>
        <v>623650</v>
      </c>
      <c r="G219" s="98">
        <f>+SUM(H219+I219)</f>
        <v>268946.8</v>
      </c>
      <c r="H219" s="169">
        <v>111446.68</v>
      </c>
      <c r="I219" s="241">
        <v>157500.12</v>
      </c>
      <c r="J219" s="169">
        <v>0</v>
      </c>
      <c r="K219" s="169">
        <v>354703.2</v>
      </c>
      <c r="L219" s="98">
        <v>0</v>
      </c>
      <c r="M219" s="98">
        <v>0</v>
      </c>
      <c r="N219" s="98">
        <v>0</v>
      </c>
      <c r="O219" s="98">
        <v>0</v>
      </c>
      <c r="P219" s="98">
        <v>0</v>
      </c>
      <c r="Q219" s="98">
        <v>0</v>
      </c>
      <c r="R219" s="170">
        <v>0</v>
      </c>
      <c r="S219" s="98">
        <v>0</v>
      </c>
      <c r="T219" s="2"/>
    </row>
    <row r="220" spans="1:20" ht="26.25" customHeight="1">
      <c r="A220" s="53"/>
      <c r="B220" s="129"/>
      <c r="C220" s="129"/>
      <c r="D220" s="230" t="s">
        <v>88</v>
      </c>
      <c r="E220" s="98">
        <f>SUM(F220+O220)</f>
        <v>618652.14</v>
      </c>
      <c r="F220" s="98">
        <f>SUM(G220+J220+K220+L220+N220)</f>
        <v>618652.14</v>
      </c>
      <c r="G220" s="98">
        <f>+SUM(H220+I220)</f>
        <v>263948.94</v>
      </c>
      <c r="H220" s="98">
        <v>108665.02</v>
      </c>
      <c r="I220" s="98">
        <v>155283.92</v>
      </c>
      <c r="J220" s="98">
        <v>0</v>
      </c>
      <c r="K220" s="169">
        <v>354703.2</v>
      </c>
      <c r="L220" s="98">
        <v>0</v>
      </c>
      <c r="M220" s="98">
        <v>0</v>
      </c>
      <c r="N220" s="98">
        <v>0</v>
      </c>
      <c r="O220" s="98">
        <v>0</v>
      </c>
      <c r="P220" s="98">
        <v>0</v>
      </c>
      <c r="Q220" s="224">
        <v>0</v>
      </c>
      <c r="R220" s="224">
        <v>0</v>
      </c>
      <c r="S220" s="224">
        <v>0</v>
      </c>
      <c r="T220" s="2"/>
    </row>
    <row r="221" spans="1:20" ht="18" customHeight="1">
      <c r="A221" s="53"/>
      <c r="B221" s="129"/>
      <c r="C221" s="129"/>
      <c r="D221" s="231" t="s">
        <v>87</v>
      </c>
      <c r="E221" s="225">
        <f>E220/E219*100</f>
        <v>99.19861140062535</v>
      </c>
      <c r="F221" s="225">
        <f>F220/F219*100</f>
        <v>99.19861140062535</v>
      </c>
      <c r="G221" s="225">
        <f>G220/G219*100</f>
        <v>98.14169196287146</v>
      </c>
      <c r="H221" s="225">
        <f>H220/H219*100</f>
        <v>97.50404408637388</v>
      </c>
      <c r="I221" s="225">
        <f>I220/I219*100</f>
        <v>98.59288996097274</v>
      </c>
      <c r="J221" s="98">
        <v>0</v>
      </c>
      <c r="K221" s="225">
        <f>K220/K219*100</f>
        <v>100</v>
      </c>
      <c r="L221" s="98">
        <v>0</v>
      </c>
      <c r="M221" s="98">
        <v>0</v>
      </c>
      <c r="N221" s="98">
        <v>0</v>
      </c>
      <c r="O221" s="98">
        <v>0</v>
      </c>
      <c r="P221" s="98">
        <v>0</v>
      </c>
      <c r="Q221" s="98">
        <v>0</v>
      </c>
      <c r="R221" s="98">
        <v>0</v>
      </c>
      <c r="S221" s="98">
        <v>0</v>
      </c>
      <c r="T221" s="2"/>
    </row>
    <row r="222" spans="1:20" ht="36" customHeight="1">
      <c r="A222" s="104"/>
      <c r="B222" s="100"/>
      <c r="C222" s="100">
        <v>85506</v>
      </c>
      <c r="D222" s="102" t="s">
        <v>293</v>
      </c>
      <c r="E222" s="98">
        <f>SUM(F222+O222)</f>
        <v>798228.6</v>
      </c>
      <c r="F222" s="98">
        <f>SUM(G222+J222+K222+L222+N222)</f>
        <v>774728.6</v>
      </c>
      <c r="G222" s="98">
        <f>+SUM(H222+I222)</f>
        <v>270455</v>
      </c>
      <c r="H222" s="169">
        <v>140652.18</v>
      </c>
      <c r="I222" s="169">
        <v>129802.82</v>
      </c>
      <c r="J222" s="169">
        <v>0</v>
      </c>
      <c r="K222" s="169">
        <v>0</v>
      </c>
      <c r="L222" s="168">
        <v>504273.6</v>
      </c>
      <c r="M222" s="169">
        <v>0</v>
      </c>
      <c r="N222" s="169">
        <v>0</v>
      </c>
      <c r="O222" s="169">
        <v>23500</v>
      </c>
      <c r="P222" s="169">
        <v>23500</v>
      </c>
      <c r="Q222" s="98">
        <v>0</v>
      </c>
      <c r="R222" s="170">
        <v>0</v>
      </c>
      <c r="S222" s="98">
        <v>0</v>
      </c>
      <c r="T222" s="2"/>
    </row>
    <row r="223" spans="1:20" ht="26.25" customHeight="1">
      <c r="A223" s="53"/>
      <c r="B223" s="100"/>
      <c r="C223" s="100"/>
      <c r="D223" s="230" t="s">
        <v>88</v>
      </c>
      <c r="E223" s="98">
        <f>SUM(F223+O223)</f>
        <v>582022.22</v>
      </c>
      <c r="F223" s="98">
        <f>SUM(G223+J223+K223+L223+N223)</f>
        <v>558606.71</v>
      </c>
      <c r="G223" s="98">
        <f>+SUM(H223+I223)</f>
        <v>181474.13999999998</v>
      </c>
      <c r="H223" s="98">
        <v>61265.71</v>
      </c>
      <c r="I223" s="98">
        <v>120208.43</v>
      </c>
      <c r="J223" s="98">
        <v>0</v>
      </c>
      <c r="K223" s="98">
        <v>0</v>
      </c>
      <c r="L223" s="98">
        <v>377132.57</v>
      </c>
      <c r="M223" s="98">
        <v>0</v>
      </c>
      <c r="N223" s="98">
        <v>0</v>
      </c>
      <c r="O223" s="98">
        <v>23415.51</v>
      </c>
      <c r="P223" s="98">
        <v>23415.51</v>
      </c>
      <c r="Q223" s="224">
        <v>0</v>
      </c>
      <c r="R223" s="224">
        <v>0</v>
      </c>
      <c r="S223" s="224">
        <v>0</v>
      </c>
      <c r="T223" s="2"/>
    </row>
    <row r="224" spans="1:20" ht="16.5" customHeight="1">
      <c r="A224" s="53"/>
      <c r="B224" s="100"/>
      <c r="C224" s="100"/>
      <c r="D224" s="231" t="s">
        <v>87</v>
      </c>
      <c r="E224" s="225">
        <f>E223/E222*100</f>
        <v>72.9142278289703</v>
      </c>
      <c r="F224" s="225">
        <f>F223/F222*100</f>
        <v>72.10353535418726</v>
      </c>
      <c r="G224" s="225">
        <f>G223/G222*100</f>
        <v>67.09956924442143</v>
      </c>
      <c r="H224" s="225">
        <f>H223/H222*100</f>
        <v>43.5583081613097</v>
      </c>
      <c r="I224" s="225">
        <f>I223/I222*100</f>
        <v>92.6084887832175</v>
      </c>
      <c r="J224" s="225">
        <v>0</v>
      </c>
      <c r="K224" s="98">
        <v>0</v>
      </c>
      <c r="L224" s="225">
        <f>L223/L222*100</f>
        <v>74.78729205732762</v>
      </c>
      <c r="M224" s="98">
        <v>0</v>
      </c>
      <c r="N224" s="98">
        <v>0</v>
      </c>
      <c r="O224" s="225">
        <f>O223/O222*100</f>
        <v>99.64046808510638</v>
      </c>
      <c r="P224" s="225">
        <f>P223/P222*100</f>
        <v>99.64046808510638</v>
      </c>
      <c r="Q224" s="98">
        <v>0</v>
      </c>
      <c r="R224" s="98">
        <v>0</v>
      </c>
      <c r="S224" s="98">
        <v>0</v>
      </c>
      <c r="T224" s="2"/>
    </row>
    <row r="225" spans="1:20" ht="177" customHeight="1">
      <c r="A225" s="53"/>
      <c r="B225" s="100"/>
      <c r="C225" s="100">
        <v>85513</v>
      </c>
      <c r="D225" s="102" t="s">
        <v>294</v>
      </c>
      <c r="E225" s="98">
        <f>SUM(F225+O225)</f>
        <v>18557</v>
      </c>
      <c r="F225" s="98">
        <f>SUM(G225+J225+K225+L225+N225)</f>
        <v>18557</v>
      </c>
      <c r="G225" s="98">
        <f t="shared" si="27"/>
        <v>18557</v>
      </c>
      <c r="H225" s="168">
        <v>0</v>
      </c>
      <c r="I225" s="168">
        <v>18557</v>
      </c>
      <c r="J225" s="169">
        <v>0</v>
      </c>
      <c r="K225" s="169">
        <v>0</v>
      </c>
      <c r="L225" s="98">
        <v>0</v>
      </c>
      <c r="M225" s="98">
        <v>0</v>
      </c>
      <c r="N225" s="98">
        <v>0</v>
      </c>
      <c r="O225" s="98">
        <v>0</v>
      </c>
      <c r="P225" s="98">
        <v>0</v>
      </c>
      <c r="Q225" s="98">
        <v>0</v>
      </c>
      <c r="R225" s="170">
        <v>0</v>
      </c>
      <c r="S225" s="98">
        <v>0</v>
      </c>
      <c r="T225" s="2"/>
    </row>
    <row r="226" spans="1:20" ht="26.25" customHeight="1">
      <c r="A226" s="53"/>
      <c r="B226" s="129"/>
      <c r="C226" s="129"/>
      <c r="D226" s="230" t="s">
        <v>88</v>
      </c>
      <c r="E226" s="98">
        <f>SUM(F226+O226)</f>
        <v>18167.58</v>
      </c>
      <c r="F226" s="98">
        <f>SUM(G226+J226+K226+L226+N226)</f>
        <v>18167.58</v>
      </c>
      <c r="G226" s="98">
        <f t="shared" si="27"/>
        <v>18167.58</v>
      </c>
      <c r="H226" s="98">
        <v>0</v>
      </c>
      <c r="I226" s="98">
        <v>18167.58</v>
      </c>
      <c r="J226" s="98">
        <v>0</v>
      </c>
      <c r="K226" s="98">
        <v>0</v>
      </c>
      <c r="L226" s="98">
        <v>0</v>
      </c>
      <c r="M226" s="98">
        <v>0</v>
      </c>
      <c r="N226" s="98">
        <v>0</v>
      </c>
      <c r="O226" s="98">
        <v>0</v>
      </c>
      <c r="P226" s="98">
        <v>0</v>
      </c>
      <c r="Q226" s="224">
        <v>0</v>
      </c>
      <c r="R226" s="224">
        <v>0</v>
      </c>
      <c r="S226" s="224">
        <v>0</v>
      </c>
      <c r="T226" s="2"/>
    </row>
    <row r="227" spans="1:20" ht="18" customHeight="1">
      <c r="A227" s="53"/>
      <c r="B227" s="129"/>
      <c r="C227" s="129"/>
      <c r="D227" s="231" t="s">
        <v>87</v>
      </c>
      <c r="E227" s="225">
        <f>E226/E225*100</f>
        <v>97.90149269817321</v>
      </c>
      <c r="F227" s="225">
        <f>F226/F225*100</f>
        <v>97.90149269817321</v>
      </c>
      <c r="G227" s="225">
        <f>G226/G225*100</f>
        <v>97.90149269817321</v>
      </c>
      <c r="H227" s="225">
        <v>0</v>
      </c>
      <c r="I227" s="225">
        <f>I226/I225*100</f>
        <v>97.90149269817321</v>
      </c>
      <c r="J227" s="98">
        <v>0</v>
      </c>
      <c r="K227" s="98">
        <v>0</v>
      </c>
      <c r="L227" s="98">
        <v>0</v>
      </c>
      <c r="M227" s="98">
        <v>0</v>
      </c>
      <c r="N227" s="98">
        <v>0</v>
      </c>
      <c r="O227" s="98">
        <v>0</v>
      </c>
      <c r="P227" s="98">
        <v>0</v>
      </c>
      <c r="Q227" s="98">
        <v>0</v>
      </c>
      <c r="R227" s="98">
        <v>0</v>
      </c>
      <c r="S227" s="98">
        <v>0</v>
      </c>
      <c r="T227" s="2"/>
    </row>
    <row r="228" spans="1:20" ht="35.25" customHeight="1">
      <c r="A228" s="53"/>
      <c r="B228" s="100">
        <v>900</v>
      </c>
      <c r="C228" s="100"/>
      <c r="D228" s="102" t="s">
        <v>272</v>
      </c>
      <c r="E228" s="94">
        <f>SUM(F228+O228)</f>
        <v>4573645.26</v>
      </c>
      <c r="F228" s="94">
        <f>SUM(G228+J228+K228+L228+N228)</f>
        <v>4503645.26</v>
      </c>
      <c r="G228" s="94">
        <f t="shared" si="27"/>
        <v>4307710.27</v>
      </c>
      <c r="H228" s="165">
        <f>SUM(H231+H234+H237+H240+H243+H246+H249+H252+H255)</f>
        <v>607714.3300000001</v>
      </c>
      <c r="I228" s="165">
        <f>SUM(I231+I234+I237+I240+I243+I246+I249+I252+I255)</f>
        <v>3699995.94</v>
      </c>
      <c r="J228" s="165">
        <f aca="true" t="shared" si="28" ref="J228:S229">SUM(J231+J234+J237+J240+J243+J246+J249+J252+J255)</f>
        <v>192484.99</v>
      </c>
      <c r="K228" s="165">
        <f t="shared" si="28"/>
        <v>3450</v>
      </c>
      <c r="L228" s="165">
        <f t="shared" si="28"/>
        <v>0</v>
      </c>
      <c r="M228" s="165">
        <f t="shared" si="28"/>
        <v>0</v>
      </c>
      <c r="N228" s="165">
        <f t="shared" si="28"/>
        <v>0</v>
      </c>
      <c r="O228" s="165">
        <f t="shared" si="28"/>
        <v>70000</v>
      </c>
      <c r="P228" s="165">
        <f t="shared" si="28"/>
        <v>70000</v>
      </c>
      <c r="Q228" s="165">
        <f t="shared" si="28"/>
        <v>0</v>
      </c>
      <c r="R228" s="165">
        <f t="shared" si="28"/>
        <v>0</v>
      </c>
      <c r="S228" s="202">
        <f t="shared" si="28"/>
        <v>0</v>
      </c>
      <c r="T228" s="2"/>
    </row>
    <row r="229" spans="1:20" ht="26.25" customHeight="1">
      <c r="A229" s="53"/>
      <c r="B229" s="100"/>
      <c r="C229" s="100"/>
      <c r="D229" s="230" t="s">
        <v>88</v>
      </c>
      <c r="E229" s="94">
        <f>SUM(F229+O229)</f>
        <v>4291529.359999999</v>
      </c>
      <c r="F229" s="94">
        <f>SUM(G229+J229+K229+L229+N229)</f>
        <v>4246112.76</v>
      </c>
      <c r="G229" s="94">
        <f t="shared" si="27"/>
        <v>4050885.8</v>
      </c>
      <c r="H229" s="165">
        <f>SUM(H232+H235+H238+H241+H244+H247+H250+H253+H256)</f>
        <v>607529.87</v>
      </c>
      <c r="I229" s="165">
        <f>SUM(I232+I235+I238+I241+I244+I247+I250+I253+I256)</f>
        <v>3443355.9299999997</v>
      </c>
      <c r="J229" s="165">
        <f t="shared" si="28"/>
        <v>192484.50999999998</v>
      </c>
      <c r="K229" s="165">
        <f t="shared" si="28"/>
        <v>2742.45</v>
      </c>
      <c r="L229" s="165">
        <f t="shared" si="28"/>
        <v>0</v>
      </c>
      <c r="M229" s="165">
        <f t="shared" si="28"/>
        <v>0</v>
      </c>
      <c r="N229" s="165">
        <f t="shared" si="28"/>
        <v>0</v>
      </c>
      <c r="O229" s="165">
        <f t="shared" si="28"/>
        <v>45416.6</v>
      </c>
      <c r="P229" s="165">
        <f t="shared" si="28"/>
        <v>45416.6</v>
      </c>
      <c r="Q229" s="165">
        <f t="shared" si="28"/>
        <v>0</v>
      </c>
      <c r="R229" s="165">
        <f t="shared" si="28"/>
        <v>0</v>
      </c>
      <c r="S229" s="202">
        <f t="shared" si="28"/>
        <v>0</v>
      </c>
      <c r="T229" s="2"/>
    </row>
    <row r="230" spans="1:20" ht="18" customHeight="1">
      <c r="A230" s="53"/>
      <c r="B230" s="100"/>
      <c r="C230" s="100"/>
      <c r="D230" s="231" t="s">
        <v>87</v>
      </c>
      <c r="E230" s="234">
        <f aca="true" t="shared" si="29" ref="E230:K230">E229/E228*100</f>
        <v>93.83170569726256</v>
      </c>
      <c r="F230" s="234">
        <f t="shared" si="29"/>
        <v>94.28168771889463</v>
      </c>
      <c r="G230" s="234">
        <f t="shared" si="29"/>
        <v>94.03802823535763</v>
      </c>
      <c r="H230" s="234">
        <f t="shared" si="29"/>
        <v>99.96964692275726</v>
      </c>
      <c r="I230" s="234">
        <f t="shared" si="29"/>
        <v>93.06377590241355</v>
      </c>
      <c r="J230" s="234">
        <f t="shared" si="29"/>
        <v>99.99975062990626</v>
      </c>
      <c r="K230" s="234">
        <f t="shared" si="29"/>
        <v>79.49130434782609</v>
      </c>
      <c r="L230" s="234">
        <v>0</v>
      </c>
      <c r="M230" s="234">
        <v>0</v>
      </c>
      <c r="N230" s="234">
        <v>0</v>
      </c>
      <c r="O230" s="234">
        <f>O229/O228*100</f>
        <v>64.88085714285714</v>
      </c>
      <c r="P230" s="234">
        <f>P229/P228*100</f>
        <v>64.88085714285714</v>
      </c>
      <c r="Q230" s="234">
        <v>0</v>
      </c>
      <c r="R230" s="237">
        <v>0</v>
      </c>
      <c r="S230" s="235">
        <v>0</v>
      </c>
      <c r="T230" s="2"/>
    </row>
    <row r="231" spans="1:20" ht="32.25" customHeight="1">
      <c r="A231" s="104"/>
      <c r="B231" s="100"/>
      <c r="C231" s="100">
        <v>90001</v>
      </c>
      <c r="D231" s="102" t="s">
        <v>273</v>
      </c>
      <c r="E231" s="98">
        <f>SUM(F231+O231)</f>
        <v>622809.85</v>
      </c>
      <c r="F231" s="98">
        <f>SUM(G231+J231+K231+L231+N231)</f>
        <v>622809.85</v>
      </c>
      <c r="G231" s="98">
        <f t="shared" si="27"/>
        <v>619809.85</v>
      </c>
      <c r="H231" s="169">
        <v>373327</v>
      </c>
      <c r="I231" s="169">
        <v>246482.85</v>
      </c>
      <c r="J231" s="169">
        <v>0</v>
      </c>
      <c r="K231" s="169">
        <v>3000</v>
      </c>
      <c r="L231" s="98">
        <v>0</v>
      </c>
      <c r="M231" s="98">
        <v>0</v>
      </c>
      <c r="N231" s="98">
        <v>0</v>
      </c>
      <c r="O231" s="98">
        <v>0</v>
      </c>
      <c r="P231" s="98">
        <v>0</v>
      </c>
      <c r="Q231" s="98">
        <v>0</v>
      </c>
      <c r="R231" s="170">
        <v>0</v>
      </c>
      <c r="S231" s="98">
        <v>0</v>
      </c>
      <c r="T231" s="2"/>
    </row>
    <row r="232" spans="1:19" ht="27" customHeight="1">
      <c r="A232" s="53"/>
      <c r="B232" s="100"/>
      <c r="C232" s="100"/>
      <c r="D232" s="230" t="s">
        <v>88</v>
      </c>
      <c r="E232" s="98">
        <f>SUM(F232+O232)</f>
        <v>611383.7999999999</v>
      </c>
      <c r="F232" s="98">
        <f>SUM(G232+J232+K232+L232+N232)</f>
        <v>611383.7999999999</v>
      </c>
      <c r="G232" s="98">
        <f t="shared" si="27"/>
        <v>609025.97</v>
      </c>
      <c r="H232" s="98">
        <v>373285.74</v>
      </c>
      <c r="I232" s="98">
        <v>235740.23</v>
      </c>
      <c r="J232" s="98">
        <v>0</v>
      </c>
      <c r="K232" s="98">
        <v>2357.83</v>
      </c>
      <c r="L232" s="98">
        <v>0</v>
      </c>
      <c r="M232" s="98">
        <v>0</v>
      </c>
      <c r="N232" s="98">
        <v>0</v>
      </c>
      <c r="O232" s="98">
        <v>0</v>
      </c>
      <c r="P232" s="98">
        <v>0</v>
      </c>
      <c r="Q232" s="224">
        <v>0</v>
      </c>
      <c r="R232" s="224">
        <v>0</v>
      </c>
      <c r="S232" s="224">
        <v>0</v>
      </c>
    </row>
    <row r="233" spans="1:19" ht="21" customHeight="1">
      <c r="A233" s="53"/>
      <c r="B233" s="100"/>
      <c r="C233" s="100"/>
      <c r="D233" s="231" t="s">
        <v>87</v>
      </c>
      <c r="E233" s="225">
        <f>E232/E231*100</f>
        <v>98.16540313227222</v>
      </c>
      <c r="F233" s="225">
        <f>F232/F231*100</f>
        <v>98.16540313227222</v>
      </c>
      <c r="G233" s="225">
        <f>G232/G231*100</f>
        <v>98.26013090950394</v>
      </c>
      <c r="H233" s="225">
        <f>H232/H231*100</f>
        <v>99.98894802679688</v>
      </c>
      <c r="I233" s="225">
        <f>I232/I231*100</f>
        <v>95.64163591909133</v>
      </c>
      <c r="J233" s="225">
        <v>0</v>
      </c>
      <c r="K233" s="225">
        <f>K232/K231*100</f>
        <v>78.59433333333334</v>
      </c>
      <c r="L233" s="225">
        <v>0</v>
      </c>
      <c r="M233" s="225">
        <v>0</v>
      </c>
      <c r="N233" s="225">
        <v>0</v>
      </c>
      <c r="O233" s="171">
        <v>0</v>
      </c>
      <c r="P233" s="225">
        <v>0</v>
      </c>
      <c r="Q233" s="226">
        <v>0</v>
      </c>
      <c r="R233" s="226">
        <v>0</v>
      </c>
      <c r="S233" s="227">
        <v>0</v>
      </c>
    </row>
    <row r="234" spans="1:20" ht="27" customHeight="1">
      <c r="A234" s="104"/>
      <c r="B234" s="100"/>
      <c r="C234" s="100">
        <v>90002</v>
      </c>
      <c r="D234" s="102" t="s">
        <v>274</v>
      </c>
      <c r="E234" s="98">
        <f>SUM(F234+O234)</f>
        <v>2664703.99</v>
      </c>
      <c r="F234" s="98">
        <f>SUM(G234+J234+K234+L234+N234)</f>
        <v>2664703.99</v>
      </c>
      <c r="G234" s="98">
        <f t="shared" si="27"/>
        <v>2490555</v>
      </c>
      <c r="H234" s="169">
        <v>117346.33</v>
      </c>
      <c r="I234" s="243">
        <v>2373208.67</v>
      </c>
      <c r="J234" s="169">
        <v>174148.99</v>
      </c>
      <c r="K234" s="169">
        <v>0</v>
      </c>
      <c r="L234" s="98">
        <v>0</v>
      </c>
      <c r="M234" s="98">
        <v>0</v>
      </c>
      <c r="N234" s="98">
        <v>0</v>
      </c>
      <c r="O234" s="98">
        <v>0</v>
      </c>
      <c r="P234" s="98">
        <v>0</v>
      </c>
      <c r="Q234" s="98">
        <v>0</v>
      </c>
      <c r="R234" s="170">
        <v>0</v>
      </c>
      <c r="S234" s="98">
        <v>0</v>
      </c>
      <c r="T234" s="229"/>
    </row>
    <row r="235" spans="1:20" ht="30.75" customHeight="1">
      <c r="A235" s="53"/>
      <c r="B235" s="129"/>
      <c r="C235" s="100"/>
      <c r="D235" s="230" t="s">
        <v>88</v>
      </c>
      <c r="E235" s="98">
        <f>SUM(F235+O235)</f>
        <v>2484296.9000000004</v>
      </c>
      <c r="F235" s="98">
        <f>SUM(G235+J235+K235+L235+N235)</f>
        <v>2484296.9000000004</v>
      </c>
      <c r="G235" s="98">
        <f t="shared" si="27"/>
        <v>2310147.91</v>
      </c>
      <c r="H235" s="98">
        <v>117293.89</v>
      </c>
      <c r="I235" s="98">
        <v>2192854.02</v>
      </c>
      <c r="J235" s="168">
        <v>174148.99</v>
      </c>
      <c r="K235" s="98">
        <v>0</v>
      </c>
      <c r="L235" s="98">
        <v>0</v>
      </c>
      <c r="M235" s="98">
        <v>0</v>
      </c>
      <c r="N235" s="98">
        <v>0</v>
      </c>
      <c r="O235" s="98">
        <v>0</v>
      </c>
      <c r="P235" s="98">
        <v>0</v>
      </c>
      <c r="Q235" s="224">
        <v>0</v>
      </c>
      <c r="R235" s="224">
        <v>0</v>
      </c>
      <c r="S235" s="224">
        <v>0</v>
      </c>
      <c r="T235" s="2"/>
    </row>
    <row r="236" spans="1:20" ht="19.5" customHeight="1">
      <c r="A236" s="53"/>
      <c r="B236" s="129"/>
      <c r="C236" s="100"/>
      <c r="D236" s="231" t="s">
        <v>87</v>
      </c>
      <c r="E236" s="225">
        <f aca="true" t="shared" si="30" ref="E236:J236">E235/E234*100</f>
        <v>93.22975119649219</v>
      </c>
      <c r="F236" s="225">
        <f t="shared" si="30"/>
        <v>93.22975119649219</v>
      </c>
      <c r="G236" s="225">
        <f t="shared" si="30"/>
        <v>92.75634988988398</v>
      </c>
      <c r="H236" s="225">
        <f t="shared" si="30"/>
        <v>99.95531176816522</v>
      </c>
      <c r="I236" s="225">
        <f t="shared" si="30"/>
        <v>92.40038803667441</v>
      </c>
      <c r="J236" s="225">
        <f t="shared" si="30"/>
        <v>100</v>
      </c>
      <c r="K236" s="225">
        <v>0</v>
      </c>
      <c r="L236" s="225">
        <v>0</v>
      </c>
      <c r="M236" s="225">
        <v>0</v>
      </c>
      <c r="N236" s="225">
        <v>0</v>
      </c>
      <c r="O236" s="171">
        <v>0</v>
      </c>
      <c r="P236" s="225">
        <v>0</v>
      </c>
      <c r="Q236" s="226">
        <v>0</v>
      </c>
      <c r="R236" s="226">
        <v>0</v>
      </c>
      <c r="S236" s="227">
        <v>0</v>
      </c>
      <c r="T236" s="2"/>
    </row>
    <row r="237" spans="1:20" ht="24" customHeight="1">
      <c r="A237" s="53"/>
      <c r="B237" s="100"/>
      <c r="C237" s="100">
        <v>90003</v>
      </c>
      <c r="D237" s="102" t="s">
        <v>275</v>
      </c>
      <c r="E237" s="98">
        <f>SUM(F237+O237)</f>
        <v>151817.11</v>
      </c>
      <c r="F237" s="98">
        <f>SUM(G237+J237+K237+L237+N237)</f>
        <v>151817.11</v>
      </c>
      <c r="G237" s="98">
        <f t="shared" si="27"/>
        <v>151367.11</v>
      </c>
      <c r="H237" s="169">
        <v>103741</v>
      </c>
      <c r="I237" s="169">
        <v>47626.11</v>
      </c>
      <c r="J237" s="169">
        <v>0</v>
      </c>
      <c r="K237" s="169">
        <v>450</v>
      </c>
      <c r="L237" s="98">
        <v>0</v>
      </c>
      <c r="M237" s="98">
        <v>0</v>
      </c>
      <c r="N237" s="98">
        <v>0</v>
      </c>
      <c r="O237" s="98">
        <v>0</v>
      </c>
      <c r="P237" s="98">
        <v>0</v>
      </c>
      <c r="Q237" s="98">
        <v>0</v>
      </c>
      <c r="R237" s="170">
        <v>0</v>
      </c>
      <c r="S237" s="98">
        <v>0</v>
      </c>
      <c r="T237" s="2"/>
    </row>
    <row r="238" spans="1:19" ht="27" customHeight="1">
      <c r="A238" s="53"/>
      <c r="B238" s="129"/>
      <c r="C238" s="100"/>
      <c r="D238" s="230" t="s">
        <v>88</v>
      </c>
      <c r="E238" s="98">
        <f>SUM(F238+O238)</f>
        <v>147314.1</v>
      </c>
      <c r="F238" s="98">
        <f>SUM(G238+J238+K238+L238+N238)</f>
        <v>147314.1</v>
      </c>
      <c r="G238" s="98">
        <f t="shared" si="27"/>
        <v>146929.48</v>
      </c>
      <c r="H238" s="98">
        <v>103651.25</v>
      </c>
      <c r="I238" s="98">
        <v>43278.23</v>
      </c>
      <c r="J238" s="98">
        <v>0</v>
      </c>
      <c r="K238" s="98">
        <v>384.62</v>
      </c>
      <c r="L238" s="98">
        <v>0</v>
      </c>
      <c r="M238" s="98">
        <v>0</v>
      </c>
      <c r="N238" s="98">
        <v>0</v>
      </c>
      <c r="O238" s="98">
        <v>0</v>
      </c>
      <c r="P238" s="98">
        <v>0</v>
      </c>
      <c r="Q238" s="224">
        <v>0</v>
      </c>
      <c r="R238" s="224">
        <v>0</v>
      </c>
      <c r="S238" s="224">
        <v>0</v>
      </c>
    </row>
    <row r="239" spans="1:19" ht="15.75" customHeight="1">
      <c r="A239" s="53"/>
      <c r="B239" s="129"/>
      <c r="C239" s="100"/>
      <c r="D239" s="231" t="s">
        <v>87</v>
      </c>
      <c r="E239" s="225">
        <f>E238/E237*100</f>
        <v>97.03392456884472</v>
      </c>
      <c r="F239" s="225">
        <f>F238/F237*100</f>
        <v>97.03392456884472</v>
      </c>
      <c r="G239" s="225">
        <f>G238/G237*100</f>
        <v>97.0682997118727</v>
      </c>
      <c r="H239" s="225">
        <f>H238/H237*100</f>
        <v>99.91348647111556</v>
      </c>
      <c r="I239" s="225">
        <f>I238/I237*100</f>
        <v>90.87080595076945</v>
      </c>
      <c r="J239" s="225">
        <v>0</v>
      </c>
      <c r="K239" s="225">
        <f>K238/K237*100</f>
        <v>85.47111111111111</v>
      </c>
      <c r="L239" s="225">
        <v>0</v>
      </c>
      <c r="M239" s="225">
        <v>0</v>
      </c>
      <c r="N239" s="225">
        <v>0</v>
      </c>
      <c r="O239" s="171">
        <v>0</v>
      </c>
      <c r="P239" s="225">
        <v>0</v>
      </c>
      <c r="Q239" s="226">
        <v>0</v>
      </c>
      <c r="R239" s="226">
        <v>0</v>
      </c>
      <c r="S239" s="227">
        <v>0</v>
      </c>
    </row>
    <row r="240" spans="1:19" ht="26.25" customHeight="1">
      <c r="A240" s="104"/>
      <c r="B240" s="100"/>
      <c r="C240" s="100">
        <v>90004</v>
      </c>
      <c r="D240" s="102" t="s">
        <v>276</v>
      </c>
      <c r="E240" s="98">
        <f>SUM(F240+O240)</f>
        <v>623</v>
      </c>
      <c r="F240" s="98">
        <f>SUM(G240+J240+K240+L240+N240)</f>
        <v>623</v>
      </c>
      <c r="G240" s="98">
        <f t="shared" si="27"/>
        <v>623</v>
      </c>
      <c r="H240" s="169">
        <v>0</v>
      </c>
      <c r="I240" s="169">
        <v>623</v>
      </c>
      <c r="J240" s="169">
        <v>0</v>
      </c>
      <c r="K240" s="98">
        <v>0</v>
      </c>
      <c r="L240" s="98">
        <v>0</v>
      </c>
      <c r="M240" s="98">
        <v>0</v>
      </c>
      <c r="N240" s="99">
        <v>0</v>
      </c>
      <c r="O240" s="99">
        <v>0</v>
      </c>
      <c r="P240" s="99">
        <v>0</v>
      </c>
      <c r="Q240" s="99">
        <v>0</v>
      </c>
      <c r="R240" s="173">
        <v>0</v>
      </c>
      <c r="S240" s="99">
        <v>0</v>
      </c>
    </row>
    <row r="241" spans="1:19" ht="25.5" customHeight="1">
      <c r="A241" s="53"/>
      <c r="B241" s="100"/>
      <c r="C241" s="100"/>
      <c r="D241" s="230" t="s">
        <v>88</v>
      </c>
      <c r="E241" s="98">
        <f>SUM(F241+O241)</f>
        <v>502.68</v>
      </c>
      <c r="F241" s="98">
        <f>SUM(G241+J241+K241+L241+N241)</f>
        <v>502.68</v>
      </c>
      <c r="G241" s="98">
        <f t="shared" si="27"/>
        <v>502.68</v>
      </c>
      <c r="H241" s="98">
        <v>0</v>
      </c>
      <c r="I241" s="98">
        <v>502.68</v>
      </c>
      <c r="J241" s="98">
        <v>0</v>
      </c>
      <c r="K241" s="98">
        <v>0</v>
      </c>
      <c r="L241" s="98">
        <v>0</v>
      </c>
      <c r="M241" s="98">
        <v>0</v>
      </c>
      <c r="N241" s="98">
        <v>0</v>
      </c>
      <c r="O241" s="98">
        <v>0</v>
      </c>
      <c r="P241" s="98">
        <v>0</v>
      </c>
      <c r="Q241" s="224">
        <v>0</v>
      </c>
      <c r="R241" s="224">
        <v>0</v>
      </c>
      <c r="S241" s="224">
        <v>0</v>
      </c>
    </row>
    <row r="242" spans="1:19" ht="19.5" customHeight="1">
      <c r="A242" s="53"/>
      <c r="B242" s="100"/>
      <c r="C242" s="100"/>
      <c r="D242" s="231" t="s">
        <v>87</v>
      </c>
      <c r="E242" s="225">
        <f>E241/E240*100</f>
        <v>80.68699839486356</v>
      </c>
      <c r="F242" s="225">
        <f>F241/F240*100</f>
        <v>80.68699839486356</v>
      </c>
      <c r="G242" s="225">
        <f>G241/G240*100</f>
        <v>80.68699839486356</v>
      </c>
      <c r="H242" s="225">
        <v>0</v>
      </c>
      <c r="I242" s="225">
        <f>I241/I240*100</f>
        <v>80.68699839486356</v>
      </c>
      <c r="J242" s="225">
        <v>0</v>
      </c>
      <c r="K242" s="225">
        <v>0</v>
      </c>
      <c r="L242" s="225">
        <v>0</v>
      </c>
      <c r="M242" s="225">
        <v>0</v>
      </c>
      <c r="N242" s="225">
        <v>0</v>
      </c>
      <c r="O242" s="171">
        <v>0</v>
      </c>
      <c r="P242" s="225">
        <v>0</v>
      </c>
      <c r="Q242" s="226">
        <v>0</v>
      </c>
      <c r="R242" s="226">
        <v>0</v>
      </c>
      <c r="S242" s="227">
        <v>0</v>
      </c>
    </row>
    <row r="243" spans="1:19" ht="31.5" customHeight="1">
      <c r="A243" s="53"/>
      <c r="B243" s="100"/>
      <c r="C243" s="100">
        <v>90015</v>
      </c>
      <c r="D243" s="102" t="s">
        <v>277</v>
      </c>
      <c r="E243" s="98">
        <f>SUM(F243+O243)</f>
        <v>656442.31</v>
      </c>
      <c r="F243" s="98">
        <f>SUM(G243+J243+K243+L243+N243)</f>
        <v>656442.31</v>
      </c>
      <c r="G243" s="98">
        <f t="shared" si="27"/>
        <v>656442.31</v>
      </c>
      <c r="H243" s="169">
        <v>0</v>
      </c>
      <c r="I243" s="169">
        <v>656442.31</v>
      </c>
      <c r="J243" s="169">
        <v>0</v>
      </c>
      <c r="K243" s="98">
        <v>0</v>
      </c>
      <c r="L243" s="98">
        <v>0</v>
      </c>
      <c r="M243" s="98">
        <v>0</v>
      </c>
      <c r="N243" s="98">
        <v>0</v>
      </c>
      <c r="O243" s="98">
        <v>0</v>
      </c>
      <c r="P243" s="98">
        <v>0</v>
      </c>
      <c r="Q243" s="98">
        <v>0</v>
      </c>
      <c r="R243" s="170">
        <v>0</v>
      </c>
      <c r="S243" s="98">
        <v>0</v>
      </c>
    </row>
    <row r="244" spans="1:19" ht="26.25" customHeight="1">
      <c r="A244" s="53"/>
      <c r="B244" s="100"/>
      <c r="C244" s="100"/>
      <c r="D244" s="230" t="s">
        <v>88</v>
      </c>
      <c r="E244" s="98">
        <f>SUM(F244+O244)</f>
        <v>636405.94</v>
      </c>
      <c r="F244" s="98">
        <f>SUM(G244+J244+K244+L244+N244)</f>
        <v>636405.94</v>
      </c>
      <c r="G244" s="98">
        <f t="shared" si="27"/>
        <v>636405.94</v>
      </c>
      <c r="H244" s="98">
        <v>0</v>
      </c>
      <c r="I244" s="98">
        <v>636405.94</v>
      </c>
      <c r="J244" s="98">
        <v>0</v>
      </c>
      <c r="K244" s="98">
        <v>0</v>
      </c>
      <c r="L244" s="98">
        <v>0</v>
      </c>
      <c r="M244" s="98">
        <v>0</v>
      </c>
      <c r="N244" s="98">
        <v>0</v>
      </c>
      <c r="O244" s="98">
        <v>0</v>
      </c>
      <c r="P244" s="98">
        <v>0</v>
      </c>
      <c r="Q244" s="224">
        <v>0</v>
      </c>
      <c r="R244" s="224">
        <v>0</v>
      </c>
      <c r="S244" s="224">
        <v>0</v>
      </c>
    </row>
    <row r="245" spans="1:19" ht="20.25" customHeight="1">
      <c r="A245" s="53"/>
      <c r="B245" s="100"/>
      <c r="C245" s="100"/>
      <c r="D245" s="231" t="s">
        <v>87</v>
      </c>
      <c r="E245" s="225">
        <f>E244/E243*100</f>
        <v>96.94773330500283</v>
      </c>
      <c r="F245" s="225">
        <f>F244/F243*100</f>
        <v>96.94773330500283</v>
      </c>
      <c r="G245" s="225">
        <f>G244/G243*100</f>
        <v>96.94773330500283</v>
      </c>
      <c r="H245" s="225">
        <v>0</v>
      </c>
      <c r="I245" s="225">
        <f>I244/I243*100</f>
        <v>96.94773330500283</v>
      </c>
      <c r="J245" s="225">
        <v>0</v>
      </c>
      <c r="K245" s="225">
        <v>0</v>
      </c>
      <c r="L245" s="225">
        <v>0</v>
      </c>
      <c r="M245" s="225">
        <v>0</v>
      </c>
      <c r="N245" s="225">
        <v>0</v>
      </c>
      <c r="O245" s="171">
        <v>0</v>
      </c>
      <c r="P245" s="225">
        <v>0</v>
      </c>
      <c r="Q245" s="226">
        <v>0</v>
      </c>
      <c r="R245" s="226">
        <v>0</v>
      </c>
      <c r="S245" s="227">
        <v>0</v>
      </c>
    </row>
    <row r="246" spans="1:19" ht="60.75" customHeight="1">
      <c r="A246" s="53"/>
      <c r="B246" s="100"/>
      <c r="C246" s="100">
        <v>90019</v>
      </c>
      <c r="D246" s="102" t="s">
        <v>278</v>
      </c>
      <c r="E246" s="98">
        <f>SUM(F246+O246)</f>
        <v>4200</v>
      </c>
      <c r="F246" s="98">
        <f>SUM(G246+J246+K246+L246+N246)</f>
        <v>4200</v>
      </c>
      <c r="G246" s="98">
        <f t="shared" si="27"/>
        <v>4200</v>
      </c>
      <c r="H246" s="169">
        <v>0</v>
      </c>
      <c r="I246" s="169">
        <v>4200</v>
      </c>
      <c r="J246" s="169">
        <v>0</v>
      </c>
      <c r="K246" s="98">
        <v>0</v>
      </c>
      <c r="L246" s="98">
        <v>0</v>
      </c>
      <c r="M246" s="98">
        <v>0</v>
      </c>
      <c r="N246" s="98">
        <v>0</v>
      </c>
      <c r="O246" s="98">
        <v>0</v>
      </c>
      <c r="P246" s="98">
        <v>0</v>
      </c>
      <c r="Q246" s="98">
        <v>0</v>
      </c>
      <c r="R246" s="170">
        <v>0</v>
      </c>
      <c r="S246" s="98">
        <v>0</v>
      </c>
    </row>
    <row r="247" spans="1:19" ht="26.25" customHeight="1">
      <c r="A247" s="53"/>
      <c r="B247" s="129"/>
      <c r="C247" s="100"/>
      <c r="D247" s="230" t="s">
        <v>88</v>
      </c>
      <c r="E247" s="98">
        <f>SUM(F247+O247)</f>
        <v>3875.46</v>
      </c>
      <c r="F247" s="98">
        <f>SUM(G247+J247+K247+L247+N247)</f>
        <v>3875.46</v>
      </c>
      <c r="G247" s="98">
        <f t="shared" si="27"/>
        <v>3875.46</v>
      </c>
      <c r="H247" s="98">
        <v>0</v>
      </c>
      <c r="I247" s="98">
        <v>3875.46</v>
      </c>
      <c r="J247" s="98">
        <v>0</v>
      </c>
      <c r="K247" s="98">
        <v>0</v>
      </c>
      <c r="L247" s="98">
        <v>0</v>
      </c>
      <c r="M247" s="98">
        <v>0</v>
      </c>
      <c r="N247" s="98">
        <v>0</v>
      </c>
      <c r="O247" s="98">
        <v>0</v>
      </c>
      <c r="P247" s="98">
        <v>0</v>
      </c>
      <c r="Q247" s="224">
        <v>0</v>
      </c>
      <c r="R247" s="224">
        <v>0</v>
      </c>
      <c r="S247" s="224">
        <v>0</v>
      </c>
    </row>
    <row r="248" spans="1:19" ht="18.75" customHeight="1">
      <c r="A248" s="53"/>
      <c r="B248" s="129"/>
      <c r="C248" s="100"/>
      <c r="D248" s="231" t="s">
        <v>87</v>
      </c>
      <c r="E248" s="225">
        <f>E247/E246*100</f>
        <v>92.27285714285715</v>
      </c>
      <c r="F248" s="225">
        <f>F247/F246*100</f>
        <v>92.27285714285715</v>
      </c>
      <c r="G248" s="225">
        <f>G247/G246*100</f>
        <v>92.27285714285715</v>
      </c>
      <c r="H248" s="225">
        <v>0</v>
      </c>
      <c r="I248" s="225">
        <f>I247/I246*100</f>
        <v>92.27285714285715</v>
      </c>
      <c r="J248" s="225">
        <v>0</v>
      </c>
      <c r="K248" s="225">
        <v>0</v>
      </c>
      <c r="L248" s="225">
        <v>0</v>
      </c>
      <c r="M248" s="225">
        <v>0</v>
      </c>
      <c r="N248" s="225">
        <v>0</v>
      </c>
      <c r="O248" s="171">
        <v>0</v>
      </c>
      <c r="P248" s="225">
        <v>0</v>
      </c>
      <c r="Q248" s="226">
        <v>0</v>
      </c>
      <c r="R248" s="226">
        <v>0</v>
      </c>
      <c r="S248" s="227">
        <v>0</v>
      </c>
    </row>
    <row r="249" spans="1:21" ht="49.5" customHeight="1">
      <c r="A249" s="53"/>
      <c r="B249" s="100"/>
      <c r="C249" s="100">
        <v>90025</v>
      </c>
      <c r="D249" s="102" t="s">
        <v>303</v>
      </c>
      <c r="E249" s="98">
        <f>SUM(F249+O249)</f>
        <v>77767</v>
      </c>
      <c r="F249" s="98">
        <f>SUM(G249+J249+K249+L249+N249)</f>
        <v>77767</v>
      </c>
      <c r="G249" s="98">
        <f>+SUM(H249+I249)</f>
        <v>77767</v>
      </c>
      <c r="H249" s="169">
        <v>0</v>
      </c>
      <c r="I249" s="169">
        <v>77767</v>
      </c>
      <c r="J249" s="98">
        <v>0</v>
      </c>
      <c r="K249" s="98">
        <v>0</v>
      </c>
      <c r="L249" s="98">
        <v>0</v>
      </c>
      <c r="M249" s="98">
        <v>0</v>
      </c>
      <c r="N249" s="98">
        <v>0</v>
      </c>
      <c r="O249" s="98">
        <v>0</v>
      </c>
      <c r="P249" s="98">
        <v>0</v>
      </c>
      <c r="Q249" s="98">
        <v>0</v>
      </c>
      <c r="R249" s="170">
        <v>0</v>
      </c>
      <c r="S249" s="98">
        <v>0</v>
      </c>
      <c r="T249" s="229"/>
      <c r="U249" s="2"/>
    </row>
    <row r="250" spans="1:20" ht="24.75" customHeight="1">
      <c r="A250" s="53"/>
      <c r="B250" s="129"/>
      <c r="C250" s="129"/>
      <c r="D250" s="230" t="s">
        <v>88</v>
      </c>
      <c r="E250" s="98">
        <f>SUM(F250+O250)</f>
        <v>77766.13</v>
      </c>
      <c r="F250" s="98">
        <f>SUM(G250+J250+K250+L250+N250)</f>
        <v>77766.13</v>
      </c>
      <c r="G250" s="98">
        <f>+SUM(H250+I250)</f>
        <v>77766.13</v>
      </c>
      <c r="H250" s="98">
        <v>0</v>
      </c>
      <c r="I250" s="98">
        <v>77766.13</v>
      </c>
      <c r="J250" s="98">
        <v>0</v>
      </c>
      <c r="K250" s="98">
        <v>0</v>
      </c>
      <c r="L250" s="98">
        <v>0</v>
      </c>
      <c r="M250" s="98">
        <v>0</v>
      </c>
      <c r="N250" s="98">
        <v>0</v>
      </c>
      <c r="O250" s="98">
        <v>0</v>
      </c>
      <c r="P250" s="98">
        <v>0</v>
      </c>
      <c r="Q250" s="224">
        <v>0</v>
      </c>
      <c r="R250" s="224">
        <v>0</v>
      </c>
      <c r="S250" s="224">
        <v>0</v>
      </c>
      <c r="T250" s="2"/>
    </row>
    <row r="251" spans="1:20" ht="17.25" customHeight="1">
      <c r="A251" s="53"/>
      <c r="B251" s="129"/>
      <c r="C251" s="129"/>
      <c r="D251" s="231" t="s">
        <v>87</v>
      </c>
      <c r="E251" s="225">
        <f>E250/E249*100</f>
        <v>99.99888127354791</v>
      </c>
      <c r="F251" s="225">
        <f>F250/F249*100</f>
        <v>99.99888127354791</v>
      </c>
      <c r="G251" s="225">
        <f>G250/G249*100</f>
        <v>99.99888127354791</v>
      </c>
      <c r="H251" s="225">
        <v>0</v>
      </c>
      <c r="I251" s="225">
        <f>I250/I249*100</f>
        <v>99.99888127354791</v>
      </c>
      <c r="J251" s="225">
        <v>0</v>
      </c>
      <c r="K251" s="225">
        <v>0</v>
      </c>
      <c r="L251" s="225">
        <v>0</v>
      </c>
      <c r="M251" s="225">
        <v>0</v>
      </c>
      <c r="N251" s="225">
        <v>0</v>
      </c>
      <c r="O251" s="171">
        <v>0</v>
      </c>
      <c r="P251" s="225">
        <v>0</v>
      </c>
      <c r="Q251" s="226">
        <v>0</v>
      </c>
      <c r="R251" s="226">
        <v>0</v>
      </c>
      <c r="S251" s="227">
        <v>0</v>
      </c>
      <c r="T251" s="2"/>
    </row>
    <row r="252" spans="1:20" ht="52.5" customHeight="1">
      <c r="A252" s="53"/>
      <c r="B252" s="100"/>
      <c r="C252" s="100">
        <v>90026</v>
      </c>
      <c r="D252" s="204" t="s">
        <v>297</v>
      </c>
      <c r="E252" s="98">
        <f>SUM(F252+O252)</f>
        <v>221360</v>
      </c>
      <c r="F252" s="98">
        <f>SUM(G252+J252+K252+L252+N252)</f>
        <v>151360</v>
      </c>
      <c r="G252" s="98">
        <f>+SUM(H252+I252)</f>
        <v>151360</v>
      </c>
      <c r="H252" s="169">
        <v>0</v>
      </c>
      <c r="I252" s="169">
        <v>151360</v>
      </c>
      <c r="J252" s="169">
        <v>0</v>
      </c>
      <c r="K252" s="169">
        <v>0</v>
      </c>
      <c r="L252" s="169">
        <v>0</v>
      </c>
      <c r="M252" s="169">
        <v>0</v>
      </c>
      <c r="N252" s="169">
        <v>0</v>
      </c>
      <c r="O252" s="169">
        <v>70000</v>
      </c>
      <c r="P252" s="169">
        <v>70000</v>
      </c>
      <c r="Q252" s="98">
        <v>0</v>
      </c>
      <c r="R252" s="170">
        <v>0</v>
      </c>
      <c r="S252" s="98">
        <v>0</v>
      </c>
      <c r="T252" s="2"/>
    </row>
    <row r="253" spans="1:20" ht="24.75" customHeight="1">
      <c r="A253" s="53"/>
      <c r="B253" s="129"/>
      <c r="C253" s="129"/>
      <c r="D253" s="230" t="s">
        <v>88</v>
      </c>
      <c r="E253" s="98">
        <f>SUM(F253+O253)</f>
        <v>196426.69</v>
      </c>
      <c r="F253" s="98">
        <f>SUM(G253+J253+K253+L253+N253)</f>
        <v>151010.09</v>
      </c>
      <c r="G253" s="98">
        <f>+SUM(H253+I253)</f>
        <v>151010.09</v>
      </c>
      <c r="H253" s="98">
        <v>0</v>
      </c>
      <c r="I253" s="98">
        <v>151010.09</v>
      </c>
      <c r="J253" s="98">
        <v>0</v>
      </c>
      <c r="K253" s="98">
        <v>0</v>
      </c>
      <c r="L253" s="98">
        <v>0</v>
      </c>
      <c r="M253" s="98">
        <v>0</v>
      </c>
      <c r="N253" s="98">
        <v>0</v>
      </c>
      <c r="O253" s="98">
        <v>45416.6</v>
      </c>
      <c r="P253" s="98">
        <v>45416.6</v>
      </c>
      <c r="Q253" s="224">
        <v>0</v>
      </c>
      <c r="R253" s="224">
        <v>0</v>
      </c>
      <c r="S253" s="224">
        <v>0</v>
      </c>
      <c r="T253" s="2"/>
    </row>
    <row r="254" spans="1:20" ht="23.25" customHeight="1">
      <c r="A254" s="53"/>
      <c r="B254" s="129"/>
      <c r="C254" s="129"/>
      <c r="D254" s="231" t="s">
        <v>87</v>
      </c>
      <c r="E254" s="225">
        <f>E253/E252*100</f>
        <v>88.73630737260572</v>
      </c>
      <c r="F254" s="225">
        <f>F253/F252*100</f>
        <v>99.7688226744186</v>
      </c>
      <c r="G254" s="225">
        <f>G253/G252*100</f>
        <v>99.7688226744186</v>
      </c>
      <c r="H254" s="225">
        <v>0</v>
      </c>
      <c r="I254" s="225">
        <f>I253/I252*100</f>
        <v>99.7688226744186</v>
      </c>
      <c r="J254" s="225">
        <v>0</v>
      </c>
      <c r="K254" s="225">
        <v>0</v>
      </c>
      <c r="L254" s="225">
        <v>0</v>
      </c>
      <c r="M254" s="225">
        <v>0</v>
      </c>
      <c r="N254" s="225">
        <v>0</v>
      </c>
      <c r="O254" s="225">
        <f>O253/O252*100</f>
        <v>64.88085714285714</v>
      </c>
      <c r="P254" s="225">
        <f>P253/P252*100</f>
        <v>64.88085714285714</v>
      </c>
      <c r="Q254" s="226">
        <v>0</v>
      </c>
      <c r="R254" s="226">
        <v>0</v>
      </c>
      <c r="S254" s="227">
        <v>0</v>
      </c>
      <c r="T254" s="2"/>
    </row>
    <row r="255" spans="1:20" ht="29.25" customHeight="1">
      <c r="A255" s="53"/>
      <c r="B255" s="100"/>
      <c r="C255" s="100">
        <v>90095</v>
      </c>
      <c r="D255" s="102" t="s">
        <v>236</v>
      </c>
      <c r="E255" s="98">
        <f>SUM(F255+O255)</f>
        <v>173922</v>
      </c>
      <c r="F255" s="98">
        <f>SUM(G255+J255+K255+L255+N255)</f>
        <v>173922</v>
      </c>
      <c r="G255" s="98">
        <f t="shared" si="27"/>
        <v>155586</v>
      </c>
      <c r="H255" s="169">
        <v>13300</v>
      </c>
      <c r="I255" s="169">
        <v>142286</v>
      </c>
      <c r="J255" s="169">
        <v>18336</v>
      </c>
      <c r="K255" s="98">
        <v>0</v>
      </c>
      <c r="L255" s="98">
        <v>0</v>
      </c>
      <c r="M255" s="98">
        <v>0</v>
      </c>
      <c r="N255" s="98">
        <v>0</v>
      </c>
      <c r="O255" s="98">
        <v>0</v>
      </c>
      <c r="P255" s="98">
        <v>0</v>
      </c>
      <c r="Q255" s="98">
        <v>0</v>
      </c>
      <c r="R255" s="170">
        <v>0</v>
      </c>
      <c r="S255" s="98">
        <v>0</v>
      </c>
      <c r="T255" s="2"/>
    </row>
    <row r="256" spans="1:20" ht="25.5" customHeight="1">
      <c r="A256" s="53"/>
      <c r="B256" s="100"/>
      <c r="C256" s="100"/>
      <c r="D256" s="230" t="s">
        <v>88</v>
      </c>
      <c r="E256" s="98">
        <f>SUM(F256+O256)</f>
        <v>133557.66</v>
      </c>
      <c r="F256" s="98">
        <f>SUM(G256+J256+K256+L256+N256)</f>
        <v>133557.66</v>
      </c>
      <c r="G256" s="98">
        <f t="shared" si="27"/>
        <v>115222.14</v>
      </c>
      <c r="H256" s="98">
        <v>13298.99</v>
      </c>
      <c r="I256" s="98">
        <v>101923.15</v>
      </c>
      <c r="J256" s="98">
        <v>18335.52</v>
      </c>
      <c r="K256" s="98">
        <v>0</v>
      </c>
      <c r="L256" s="98">
        <v>0</v>
      </c>
      <c r="M256" s="98">
        <v>0</v>
      </c>
      <c r="N256" s="98">
        <v>0</v>
      </c>
      <c r="O256" s="98">
        <v>0</v>
      </c>
      <c r="P256" s="98">
        <v>0</v>
      </c>
      <c r="Q256" s="224">
        <v>0</v>
      </c>
      <c r="R256" s="224">
        <v>0</v>
      </c>
      <c r="S256" s="224">
        <v>0</v>
      </c>
      <c r="T256" s="2"/>
    </row>
    <row r="257" spans="1:20" ht="18.75" customHeight="1">
      <c r="A257" s="53"/>
      <c r="B257" s="100"/>
      <c r="C257" s="100"/>
      <c r="D257" s="231" t="s">
        <v>87</v>
      </c>
      <c r="E257" s="225">
        <f>E256/E255*100</f>
        <v>76.79169972746404</v>
      </c>
      <c r="F257" s="225">
        <f>F256/F255*100</f>
        <v>76.79169972746404</v>
      </c>
      <c r="G257" s="225">
        <f>G256/G255*100</f>
        <v>74.05688172457675</v>
      </c>
      <c r="H257" s="225">
        <v>0</v>
      </c>
      <c r="I257" s="225">
        <f>I256/I255*100</f>
        <v>71.6325921032287</v>
      </c>
      <c r="J257" s="225">
        <f>J256/J255*100</f>
        <v>99.99738219895288</v>
      </c>
      <c r="K257" s="225">
        <v>0</v>
      </c>
      <c r="L257" s="225">
        <v>0</v>
      </c>
      <c r="M257" s="225">
        <v>0</v>
      </c>
      <c r="N257" s="225">
        <v>0</v>
      </c>
      <c r="O257" s="225">
        <v>0</v>
      </c>
      <c r="P257" s="225">
        <v>0</v>
      </c>
      <c r="Q257" s="226">
        <v>0</v>
      </c>
      <c r="R257" s="226">
        <v>0</v>
      </c>
      <c r="S257" s="227">
        <v>0</v>
      </c>
      <c r="T257" s="2"/>
    </row>
    <row r="258" spans="1:20" ht="36" customHeight="1">
      <c r="A258" s="53"/>
      <c r="B258" s="96">
        <v>921</v>
      </c>
      <c r="C258" s="96"/>
      <c r="D258" s="97" t="s">
        <v>279</v>
      </c>
      <c r="E258" s="94">
        <f>SUM(F258+O258)</f>
        <v>1035938.77</v>
      </c>
      <c r="F258" s="94">
        <f>SUM(G258+J258+K258+L258+N258)</f>
        <v>762938.77</v>
      </c>
      <c r="G258" s="94">
        <f t="shared" si="27"/>
        <v>92938.77</v>
      </c>
      <c r="H258" s="165">
        <f aca="true" t="shared" si="31" ref="H258:J259">SUM(H261+H264+H267+H270)</f>
        <v>15409.08</v>
      </c>
      <c r="I258" s="165">
        <f t="shared" si="31"/>
        <v>77529.69</v>
      </c>
      <c r="J258" s="165">
        <f t="shared" si="31"/>
        <v>670000</v>
      </c>
      <c r="K258" s="165">
        <f aca="true" t="shared" si="32" ref="K258:P259">SUM(K261+K264+K267)</f>
        <v>0</v>
      </c>
      <c r="L258" s="165">
        <f t="shared" si="32"/>
        <v>0</v>
      </c>
      <c r="M258" s="165">
        <f t="shared" si="32"/>
        <v>0</v>
      </c>
      <c r="N258" s="165">
        <f t="shared" si="32"/>
        <v>0</v>
      </c>
      <c r="O258" s="165">
        <f t="shared" si="32"/>
        <v>273000</v>
      </c>
      <c r="P258" s="165">
        <f t="shared" si="32"/>
        <v>273000</v>
      </c>
      <c r="Q258" s="103">
        <v>0</v>
      </c>
      <c r="R258" s="166">
        <v>0</v>
      </c>
      <c r="S258" s="103">
        <v>0</v>
      </c>
      <c r="T258" s="2"/>
    </row>
    <row r="259" spans="1:20" ht="27" customHeight="1">
      <c r="A259" s="53"/>
      <c r="B259" s="100"/>
      <c r="C259" s="100"/>
      <c r="D259" s="232" t="s">
        <v>88</v>
      </c>
      <c r="E259" s="94">
        <f>SUM(F259+O259)</f>
        <v>1027555.15</v>
      </c>
      <c r="F259" s="94">
        <f>SUM(G259+J259+K259+L259+N259)</f>
        <v>755758.37</v>
      </c>
      <c r="G259" s="94">
        <f t="shared" si="27"/>
        <v>85758.37</v>
      </c>
      <c r="H259" s="165">
        <f t="shared" si="31"/>
        <v>13032</v>
      </c>
      <c r="I259" s="165">
        <f t="shared" si="31"/>
        <v>72726.37</v>
      </c>
      <c r="J259" s="165">
        <f t="shared" si="31"/>
        <v>670000</v>
      </c>
      <c r="K259" s="165">
        <f t="shared" si="32"/>
        <v>0</v>
      </c>
      <c r="L259" s="165">
        <f t="shared" si="32"/>
        <v>0</v>
      </c>
      <c r="M259" s="165">
        <f t="shared" si="32"/>
        <v>0</v>
      </c>
      <c r="N259" s="165">
        <f t="shared" si="32"/>
        <v>0</v>
      </c>
      <c r="O259" s="165">
        <f t="shared" si="32"/>
        <v>271796.78</v>
      </c>
      <c r="P259" s="165">
        <f t="shared" si="32"/>
        <v>271796.78</v>
      </c>
      <c r="Q259" s="103">
        <v>0</v>
      </c>
      <c r="R259" s="166">
        <v>0</v>
      </c>
      <c r="S259" s="103">
        <v>0</v>
      </c>
      <c r="T259" s="2"/>
    </row>
    <row r="260" spans="1:20" ht="20.25" customHeight="1">
      <c r="A260" s="53"/>
      <c r="B260" s="100"/>
      <c r="C260" s="100"/>
      <c r="D260" s="233" t="s">
        <v>87</v>
      </c>
      <c r="E260" s="234">
        <f aca="true" t="shared" si="33" ref="E260:J260">E259/E258*100</f>
        <v>99.1907224400917</v>
      </c>
      <c r="F260" s="234">
        <f t="shared" si="33"/>
        <v>99.05884976850763</v>
      </c>
      <c r="G260" s="234">
        <f t="shared" si="33"/>
        <v>92.27405312121087</v>
      </c>
      <c r="H260" s="234">
        <f t="shared" si="33"/>
        <v>84.5735112024858</v>
      </c>
      <c r="I260" s="234">
        <f t="shared" si="33"/>
        <v>93.80454120221555</v>
      </c>
      <c r="J260" s="234">
        <f t="shared" si="33"/>
        <v>100</v>
      </c>
      <c r="K260" s="234">
        <v>0</v>
      </c>
      <c r="L260" s="234">
        <v>0</v>
      </c>
      <c r="M260" s="234">
        <v>0</v>
      </c>
      <c r="N260" s="234">
        <v>0</v>
      </c>
      <c r="O260" s="234">
        <f>O259/O258*100</f>
        <v>99.55926007326008</v>
      </c>
      <c r="P260" s="234">
        <f>P259/P258*100</f>
        <v>99.55926007326008</v>
      </c>
      <c r="Q260" s="237">
        <v>0</v>
      </c>
      <c r="R260" s="237">
        <v>0</v>
      </c>
      <c r="S260" s="235">
        <v>0</v>
      </c>
      <c r="T260" s="2"/>
    </row>
    <row r="261" spans="1:20" ht="27" customHeight="1">
      <c r="A261" s="104"/>
      <c r="B261" s="100"/>
      <c r="C261" s="100">
        <v>92105</v>
      </c>
      <c r="D261" s="102" t="s">
        <v>280</v>
      </c>
      <c r="E261" s="98">
        <f>SUM(F261+O261)</f>
        <v>15686.08</v>
      </c>
      <c r="F261" s="98">
        <f>SUM(G261+J261+K261+L261+N261)</f>
        <v>15686.08</v>
      </c>
      <c r="G261" s="98">
        <f t="shared" si="27"/>
        <v>15686.08</v>
      </c>
      <c r="H261" s="168">
        <v>15409.08</v>
      </c>
      <c r="I261" s="168">
        <v>277</v>
      </c>
      <c r="J261" s="169">
        <v>0</v>
      </c>
      <c r="K261" s="98">
        <v>0</v>
      </c>
      <c r="L261" s="98">
        <v>0</v>
      </c>
      <c r="M261" s="98">
        <v>0</v>
      </c>
      <c r="N261" s="98">
        <v>0</v>
      </c>
      <c r="O261" s="98">
        <v>0</v>
      </c>
      <c r="P261" s="98">
        <v>0</v>
      </c>
      <c r="Q261" s="98">
        <v>0</v>
      </c>
      <c r="R261" s="170">
        <v>0</v>
      </c>
      <c r="S261" s="98">
        <v>0</v>
      </c>
      <c r="T261" s="2"/>
    </row>
    <row r="262" spans="1:20" ht="25.5" customHeight="1">
      <c r="A262" s="53"/>
      <c r="B262" s="129"/>
      <c r="C262" s="100"/>
      <c r="D262" s="230" t="s">
        <v>88</v>
      </c>
      <c r="E262" s="98">
        <f>SUM(F262+O262)</f>
        <v>13308.75</v>
      </c>
      <c r="F262" s="98">
        <f>SUM(G262+J262+K262+L262+N262)</f>
        <v>13308.75</v>
      </c>
      <c r="G262" s="98">
        <f t="shared" si="27"/>
        <v>13308.75</v>
      </c>
      <c r="H262" s="98">
        <v>13032</v>
      </c>
      <c r="I262" s="98">
        <v>276.75</v>
      </c>
      <c r="J262" s="98">
        <v>0</v>
      </c>
      <c r="K262" s="98">
        <v>0</v>
      </c>
      <c r="L262" s="98">
        <v>0</v>
      </c>
      <c r="M262" s="98">
        <v>0</v>
      </c>
      <c r="N262" s="98">
        <v>0</v>
      </c>
      <c r="O262" s="98">
        <v>0</v>
      </c>
      <c r="P262" s="98">
        <v>0</v>
      </c>
      <c r="Q262" s="224">
        <v>0</v>
      </c>
      <c r="R262" s="224">
        <v>0</v>
      </c>
      <c r="S262" s="224">
        <v>0</v>
      </c>
      <c r="T262" s="2"/>
    </row>
    <row r="263" spans="1:21" ht="17.25" customHeight="1">
      <c r="A263" s="53"/>
      <c r="B263" s="129"/>
      <c r="C263" s="100"/>
      <c r="D263" s="231" t="s">
        <v>87</v>
      </c>
      <c r="E263" s="225">
        <f>E262/E261*100</f>
        <v>84.84433331973317</v>
      </c>
      <c r="F263" s="225">
        <f>F262/F261*100</f>
        <v>84.84433331973317</v>
      </c>
      <c r="G263" s="225">
        <f>G262/G261*100</f>
        <v>84.84433331973317</v>
      </c>
      <c r="H263" s="225">
        <f>H262/H261*100</f>
        <v>84.5735112024858</v>
      </c>
      <c r="I263" s="225">
        <f>I262/I261*100</f>
        <v>99.90974729241877</v>
      </c>
      <c r="J263" s="225">
        <v>0</v>
      </c>
      <c r="K263" s="225">
        <v>0</v>
      </c>
      <c r="L263" s="225">
        <v>0</v>
      </c>
      <c r="M263" s="225">
        <v>0</v>
      </c>
      <c r="N263" s="225">
        <v>0</v>
      </c>
      <c r="O263" s="171">
        <v>0</v>
      </c>
      <c r="P263" s="225">
        <v>0</v>
      </c>
      <c r="Q263" s="226">
        <v>0</v>
      </c>
      <c r="R263" s="226">
        <v>0</v>
      </c>
      <c r="S263" s="227">
        <v>0</v>
      </c>
      <c r="T263" s="2"/>
      <c r="U263" s="2"/>
    </row>
    <row r="264" spans="1:21" ht="27" customHeight="1">
      <c r="A264" s="53"/>
      <c r="B264" s="100"/>
      <c r="C264" s="100">
        <v>92109</v>
      </c>
      <c r="D264" s="102" t="s">
        <v>281</v>
      </c>
      <c r="E264" s="98">
        <f>SUM(F264+O264)</f>
        <v>776500</v>
      </c>
      <c r="F264" s="98">
        <f>SUM(G264+J264+K264+L264+N264)</f>
        <v>503500</v>
      </c>
      <c r="G264" s="98">
        <f t="shared" si="27"/>
        <v>73500</v>
      </c>
      <c r="H264" s="168">
        <v>0</v>
      </c>
      <c r="I264" s="169">
        <v>73500</v>
      </c>
      <c r="J264" s="169">
        <v>430000</v>
      </c>
      <c r="K264" s="168">
        <v>0</v>
      </c>
      <c r="L264" s="168">
        <v>0</v>
      </c>
      <c r="M264" s="168">
        <v>0</v>
      </c>
      <c r="N264" s="168">
        <v>0</v>
      </c>
      <c r="O264" s="169">
        <v>273000</v>
      </c>
      <c r="P264" s="169">
        <v>273000</v>
      </c>
      <c r="Q264" s="98">
        <v>0</v>
      </c>
      <c r="R264" s="170">
        <v>0</v>
      </c>
      <c r="S264" s="98">
        <v>0</v>
      </c>
      <c r="T264" s="2"/>
      <c r="U264" s="2"/>
    </row>
    <row r="265" spans="1:21" ht="26.25" customHeight="1">
      <c r="A265" s="53"/>
      <c r="B265" s="129"/>
      <c r="C265" s="129"/>
      <c r="D265" s="230" t="s">
        <v>88</v>
      </c>
      <c r="E265" s="98">
        <f>SUM(F265+O265)</f>
        <v>771246.4</v>
      </c>
      <c r="F265" s="98">
        <f>SUM(G265+J265+K265+L265+N265)</f>
        <v>499449.62</v>
      </c>
      <c r="G265" s="98">
        <f>+SUM(H265+I265)</f>
        <v>69449.62</v>
      </c>
      <c r="H265" s="98">
        <v>0</v>
      </c>
      <c r="I265" s="98">
        <v>69449.62</v>
      </c>
      <c r="J265" s="98">
        <v>430000</v>
      </c>
      <c r="K265" s="98">
        <v>0</v>
      </c>
      <c r="L265" s="98">
        <v>0</v>
      </c>
      <c r="M265" s="98">
        <v>0</v>
      </c>
      <c r="N265" s="98">
        <v>0</v>
      </c>
      <c r="O265" s="98">
        <v>271796.78</v>
      </c>
      <c r="P265" s="98">
        <v>271796.78</v>
      </c>
      <c r="Q265" s="224">
        <v>0</v>
      </c>
      <c r="R265" s="224">
        <v>0</v>
      </c>
      <c r="S265" s="224">
        <v>0</v>
      </c>
      <c r="T265" s="2"/>
      <c r="U265" s="2"/>
    </row>
    <row r="266" spans="1:21" ht="15.75" customHeight="1">
      <c r="A266" s="53"/>
      <c r="B266" s="129"/>
      <c r="C266" s="129"/>
      <c r="D266" s="231" t="s">
        <v>87</v>
      </c>
      <c r="E266" s="225">
        <f aca="true" t="shared" si="34" ref="E266:J266">E265/E264*100</f>
        <v>99.32342562781713</v>
      </c>
      <c r="F266" s="225">
        <f t="shared" si="34"/>
        <v>99.1955551142006</v>
      </c>
      <c r="G266" s="225">
        <f t="shared" si="34"/>
        <v>94.48927891156463</v>
      </c>
      <c r="H266" s="225">
        <v>0</v>
      </c>
      <c r="I266" s="225">
        <f t="shared" si="34"/>
        <v>94.48927891156463</v>
      </c>
      <c r="J266" s="225">
        <f t="shared" si="34"/>
        <v>100</v>
      </c>
      <c r="K266" s="225">
        <v>0</v>
      </c>
      <c r="L266" s="225">
        <v>0</v>
      </c>
      <c r="M266" s="225">
        <v>0</v>
      </c>
      <c r="N266" s="225">
        <v>0</v>
      </c>
      <c r="O266" s="225">
        <f>O265/O264*100</f>
        <v>99.55926007326008</v>
      </c>
      <c r="P266" s="225">
        <f>P265/P264*100</f>
        <v>99.55926007326008</v>
      </c>
      <c r="Q266" s="226">
        <v>0</v>
      </c>
      <c r="R266" s="226">
        <v>0</v>
      </c>
      <c r="S266" s="227">
        <v>0</v>
      </c>
      <c r="T266" s="2"/>
      <c r="U266" s="2"/>
    </row>
    <row r="267" spans="1:21" ht="23.25" customHeight="1">
      <c r="A267" s="53"/>
      <c r="B267" s="100"/>
      <c r="C267" s="100">
        <v>92116</v>
      </c>
      <c r="D267" s="102" t="s">
        <v>282</v>
      </c>
      <c r="E267" s="98">
        <f>SUM(F267+O267)</f>
        <v>240000</v>
      </c>
      <c r="F267" s="98">
        <f>SUM(G267+J267+K267+L267+N267)</f>
        <v>240000</v>
      </c>
      <c r="G267" s="98">
        <f t="shared" si="27"/>
        <v>0</v>
      </c>
      <c r="H267" s="169">
        <v>0</v>
      </c>
      <c r="I267" s="169">
        <v>0</v>
      </c>
      <c r="J267" s="169">
        <v>240000</v>
      </c>
      <c r="K267" s="98">
        <v>0</v>
      </c>
      <c r="L267" s="98">
        <v>0</v>
      </c>
      <c r="M267" s="98">
        <v>0</v>
      </c>
      <c r="N267" s="98">
        <v>0</v>
      </c>
      <c r="O267" s="98">
        <v>0</v>
      </c>
      <c r="P267" s="98">
        <v>0</v>
      </c>
      <c r="Q267" s="98">
        <v>0</v>
      </c>
      <c r="R267" s="170">
        <v>0</v>
      </c>
      <c r="S267" s="98">
        <v>0</v>
      </c>
      <c r="T267" s="229"/>
      <c r="U267" s="2"/>
    </row>
    <row r="268" spans="1:21" ht="28.5" customHeight="1">
      <c r="A268" s="53"/>
      <c r="B268" s="129"/>
      <c r="C268" s="129"/>
      <c r="D268" s="230" t="s">
        <v>88</v>
      </c>
      <c r="E268" s="98">
        <f>SUM(F268+O268)</f>
        <v>240000</v>
      </c>
      <c r="F268" s="98">
        <f>SUM(G268+J268+K268+L268+N268)</f>
        <v>240000</v>
      </c>
      <c r="G268" s="98">
        <f t="shared" si="27"/>
        <v>0</v>
      </c>
      <c r="H268" s="98">
        <v>0</v>
      </c>
      <c r="I268" s="98">
        <v>0</v>
      </c>
      <c r="J268" s="98">
        <v>240000</v>
      </c>
      <c r="K268" s="98">
        <v>0</v>
      </c>
      <c r="L268" s="98">
        <v>0</v>
      </c>
      <c r="M268" s="98">
        <v>0</v>
      </c>
      <c r="N268" s="98">
        <v>0</v>
      </c>
      <c r="O268" s="98">
        <v>0</v>
      </c>
      <c r="P268" s="98">
        <v>0</v>
      </c>
      <c r="Q268" s="224">
        <v>0</v>
      </c>
      <c r="R268" s="224">
        <v>0</v>
      </c>
      <c r="S268" s="224">
        <v>0</v>
      </c>
      <c r="T268" s="2"/>
      <c r="U268" s="2"/>
    </row>
    <row r="269" spans="1:20" ht="21" customHeight="1">
      <c r="A269" s="53"/>
      <c r="B269" s="129"/>
      <c r="C269" s="129"/>
      <c r="D269" s="231" t="s">
        <v>87</v>
      </c>
      <c r="E269" s="225">
        <f>E268/E267*100</f>
        <v>100</v>
      </c>
      <c r="F269" s="225">
        <f>F268/F267*100</f>
        <v>100</v>
      </c>
      <c r="G269" s="98">
        <f t="shared" si="27"/>
        <v>0</v>
      </c>
      <c r="H269" s="225">
        <v>0</v>
      </c>
      <c r="I269" s="225">
        <v>0</v>
      </c>
      <c r="J269" s="225">
        <f>J268/J267*100</f>
        <v>100</v>
      </c>
      <c r="K269" s="225">
        <v>0</v>
      </c>
      <c r="L269" s="225">
        <v>0</v>
      </c>
      <c r="M269" s="225">
        <v>0</v>
      </c>
      <c r="N269" s="225">
        <v>0</v>
      </c>
      <c r="O269" s="171">
        <v>0</v>
      </c>
      <c r="P269" s="225">
        <v>0</v>
      </c>
      <c r="Q269" s="226">
        <v>0</v>
      </c>
      <c r="R269" s="226">
        <v>0</v>
      </c>
      <c r="S269" s="227">
        <v>0</v>
      </c>
      <c r="T269" s="2"/>
    </row>
    <row r="270" spans="1:20" ht="25.5" customHeight="1">
      <c r="A270" s="104"/>
      <c r="B270" s="100"/>
      <c r="C270" s="100">
        <v>92195</v>
      </c>
      <c r="D270" s="102" t="s">
        <v>236</v>
      </c>
      <c r="E270" s="98">
        <f>SUM(F270+O270)</f>
        <v>3752.69</v>
      </c>
      <c r="F270" s="98">
        <f>SUM(G270+J270+K270+L270+N270)</f>
        <v>3752.69</v>
      </c>
      <c r="G270" s="98">
        <f t="shared" si="27"/>
        <v>3752.69</v>
      </c>
      <c r="H270" s="169">
        <v>0</v>
      </c>
      <c r="I270" s="169">
        <v>3752.69</v>
      </c>
      <c r="J270" s="168">
        <v>0</v>
      </c>
      <c r="K270" s="98">
        <v>0</v>
      </c>
      <c r="L270" s="98">
        <v>0</v>
      </c>
      <c r="M270" s="98">
        <v>0</v>
      </c>
      <c r="N270" s="98">
        <v>0</v>
      </c>
      <c r="O270" s="98">
        <v>0</v>
      </c>
      <c r="P270" s="98">
        <v>0</v>
      </c>
      <c r="Q270" s="98">
        <v>0</v>
      </c>
      <c r="R270" s="170">
        <v>0</v>
      </c>
      <c r="S270" s="98">
        <v>0</v>
      </c>
      <c r="T270" s="2"/>
    </row>
    <row r="271" spans="1:20" ht="29.25" customHeight="1">
      <c r="A271" s="104"/>
      <c r="B271" s="100"/>
      <c r="C271" s="100"/>
      <c r="D271" s="230" t="s">
        <v>88</v>
      </c>
      <c r="E271" s="98">
        <f>SUM(F271+O271)</f>
        <v>3000</v>
      </c>
      <c r="F271" s="98">
        <f>SUM(G271+J271+K271+L271+N271)</f>
        <v>3000</v>
      </c>
      <c r="G271" s="98">
        <f t="shared" si="27"/>
        <v>3000</v>
      </c>
      <c r="H271" s="98">
        <v>0</v>
      </c>
      <c r="I271" s="98">
        <v>3000</v>
      </c>
      <c r="J271" s="98">
        <v>0</v>
      </c>
      <c r="K271" s="98">
        <v>0</v>
      </c>
      <c r="L271" s="98">
        <v>0</v>
      </c>
      <c r="M271" s="98">
        <v>0</v>
      </c>
      <c r="N271" s="98">
        <v>0</v>
      </c>
      <c r="O271" s="98">
        <v>0</v>
      </c>
      <c r="P271" s="98">
        <v>0</v>
      </c>
      <c r="Q271" s="224">
        <v>0</v>
      </c>
      <c r="R271" s="224">
        <v>0</v>
      </c>
      <c r="S271" s="224">
        <v>0</v>
      </c>
      <c r="T271" s="2"/>
    </row>
    <row r="272" spans="1:20" ht="18" customHeight="1">
      <c r="A272" s="53"/>
      <c r="B272" s="100"/>
      <c r="C272" s="100"/>
      <c r="D272" s="231" t="s">
        <v>87</v>
      </c>
      <c r="E272" s="225">
        <f>E271/E270*100</f>
        <v>79.9426544691941</v>
      </c>
      <c r="F272" s="225">
        <f>F271/F270*100</f>
        <v>79.9426544691941</v>
      </c>
      <c r="G272" s="225">
        <f>G271/G270*100</f>
        <v>79.9426544691941</v>
      </c>
      <c r="H272" s="225">
        <v>0</v>
      </c>
      <c r="I272" s="225">
        <f>I271/I270*100</f>
        <v>79.9426544691941</v>
      </c>
      <c r="J272" s="225">
        <v>0</v>
      </c>
      <c r="K272" s="225">
        <v>0</v>
      </c>
      <c r="L272" s="225">
        <v>0</v>
      </c>
      <c r="M272" s="225">
        <v>0</v>
      </c>
      <c r="N272" s="225">
        <v>0</v>
      </c>
      <c r="O272" s="171">
        <v>0</v>
      </c>
      <c r="P272" s="225">
        <v>0</v>
      </c>
      <c r="Q272" s="226">
        <v>0</v>
      </c>
      <c r="R272" s="226">
        <v>0</v>
      </c>
      <c r="S272" s="227">
        <v>0</v>
      </c>
      <c r="T272" s="2"/>
    </row>
    <row r="273" spans="1:20" ht="80.25" customHeight="1">
      <c r="A273" s="53"/>
      <c r="B273" s="96">
        <v>925</v>
      </c>
      <c r="C273" s="100"/>
      <c r="D273" s="207" t="s">
        <v>299</v>
      </c>
      <c r="E273" s="94">
        <f>SUM(F273+O273)</f>
        <v>1000</v>
      </c>
      <c r="F273" s="94">
        <f>SUM(G273+J273+K273+L273+N273)</f>
        <v>1000</v>
      </c>
      <c r="G273" s="94">
        <f>+SUM(H273+I273)</f>
        <v>1000</v>
      </c>
      <c r="H273" s="165">
        <f aca="true" t="shared" si="35" ref="H273:P273">SUM(H276)</f>
        <v>0</v>
      </c>
      <c r="I273" s="165">
        <f t="shared" si="35"/>
        <v>1000</v>
      </c>
      <c r="J273" s="165">
        <f t="shared" si="35"/>
        <v>0</v>
      </c>
      <c r="K273" s="165">
        <f t="shared" si="35"/>
        <v>0</v>
      </c>
      <c r="L273" s="165">
        <f t="shared" si="35"/>
        <v>0</v>
      </c>
      <c r="M273" s="165">
        <f t="shared" si="35"/>
        <v>0</v>
      </c>
      <c r="N273" s="165">
        <f t="shared" si="35"/>
        <v>0</v>
      </c>
      <c r="O273" s="165">
        <f t="shared" si="35"/>
        <v>0</v>
      </c>
      <c r="P273" s="165">
        <f t="shared" si="35"/>
        <v>0</v>
      </c>
      <c r="Q273" s="103">
        <v>0</v>
      </c>
      <c r="R273" s="166">
        <v>0</v>
      </c>
      <c r="S273" s="103">
        <v>0</v>
      </c>
      <c r="T273" s="2"/>
    </row>
    <row r="274" spans="1:20" ht="25.5" customHeight="1">
      <c r="A274" s="53"/>
      <c r="B274" s="129"/>
      <c r="C274" s="129"/>
      <c r="D274" s="232" t="s">
        <v>88</v>
      </c>
      <c r="E274" s="94">
        <f>SUM(F274+O274)</f>
        <v>0</v>
      </c>
      <c r="F274" s="94">
        <f>SUM(G274+J274+K274+L274+N274)</f>
        <v>0</v>
      </c>
      <c r="G274" s="94">
        <f>+SUM(H274+I274)</f>
        <v>0</v>
      </c>
      <c r="H274" s="165">
        <v>0</v>
      </c>
      <c r="I274" s="165">
        <f>SUM(I277)</f>
        <v>0</v>
      </c>
      <c r="J274" s="165">
        <f>SUM(J277)</f>
        <v>0</v>
      </c>
      <c r="K274" s="165">
        <v>0</v>
      </c>
      <c r="L274" s="165">
        <v>0</v>
      </c>
      <c r="M274" s="165">
        <v>0</v>
      </c>
      <c r="N274" s="165">
        <v>0</v>
      </c>
      <c r="O274" s="165">
        <v>0</v>
      </c>
      <c r="P274" s="165">
        <v>0</v>
      </c>
      <c r="Q274" s="103">
        <v>0</v>
      </c>
      <c r="R274" s="166">
        <v>0</v>
      </c>
      <c r="S274" s="103">
        <v>0</v>
      </c>
      <c r="T274" s="2"/>
    </row>
    <row r="275" spans="1:20" ht="19.5" customHeight="1">
      <c r="A275" s="53"/>
      <c r="B275" s="129"/>
      <c r="C275" s="129"/>
      <c r="D275" s="233" t="s">
        <v>87</v>
      </c>
      <c r="E275" s="234">
        <f>E274/E273*100</f>
        <v>0</v>
      </c>
      <c r="F275" s="234">
        <f>F274/F273*100</f>
        <v>0</v>
      </c>
      <c r="G275" s="234">
        <f>G274/G273*100</f>
        <v>0</v>
      </c>
      <c r="H275" s="234">
        <v>0</v>
      </c>
      <c r="I275" s="234">
        <f>I274/I273*100</f>
        <v>0</v>
      </c>
      <c r="J275" s="234">
        <v>0</v>
      </c>
      <c r="K275" s="234">
        <v>0</v>
      </c>
      <c r="L275" s="234">
        <v>0</v>
      </c>
      <c r="M275" s="234">
        <v>0</v>
      </c>
      <c r="N275" s="234">
        <v>0</v>
      </c>
      <c r="O275" s="165">
        <v>0</v>
      </c>
      <c r="P275" s="234">
        <v>0</v>
      </c>
      <c r="Q275" s="237">
        <v>0</v>
      </c>
      <c r="R275" s="237">
        <v>0</v>
      </c>
      <c r="S275" s="235">
        <v>0</v>
      </c>
      <c r="T275" s="2"/>
    </row>
    <row r="276" spans="1:20" ht="28.5" customHeight="1">
      <c r="A276" s="104"/>
      <c r="B276" s="100"/>
      <c r="C276" s="100">
        <v>92503</v>
      </c>
      <c r="D276" s="347" t="s">
        <v>298</v>
      </c>
      <c r="E276" s="98">
        <f>SUM(F276+O276)</f>
        <v>1000</v>
      </c>
      <c r="F276" s="98">
        <f>SUM(G276+J276+K276+L276+N276)</f>
        <v>1000</v>
      </c>
      <c r="G276" s="98">
        <f>+SUM(H276+I276)</f>
        <v>1000</v>
      </c>
      <c r="H276" s="169">
        <v>0</v>
      </c>
      <c r="I276" s="169">
        <v>1000</v>
      </c>
      <c r="J276" s="98">
        <v>0</v>
      </c>
      <c r="K276" s="98">
        <v>0</v>
      </c>
      <c r="L276" s="98">
        <v>0</v>
      </c>
      <c r="M276" s="98">
        <v>0</v>
      </c>
      <c r="N276" s="98">
        <v>0</v>
      </c>
      <c r="O276" s="98">
        <v>0</v>
      </c>
      <c r="P276" s="98">
        <v>0</v>
      </c>
      <c r="Q276" s="98">
        <v>0</v>
      </c>
      <c r="R276" s="170">
        <v>0</v>
      </c>
      <c r="S276" s="98">
        <v>0</v>
      </c>
      <c r="T276" s="2"/>
    </row>
    <row r="277" spans="1:20" ht="24.75" customHeight="1">
      <c r="A277" s="104"/>
      <c r="B277" s="129"/>
      <c r="C277" s="100"/>
      <c r="D277" s="230" t="s">
        <v>88</v>
      </c>
      <c r="E277" s="98">
        <f>SUM(F277+O277)</f>
        <v>0</v>
      </c>
      <c r="F277" s="98">
        <f>SUM(G277+J277+K277+L277+N277)</f>
        <v>0</v>
      </c>
      <c r="G277" s="98">
        <f>+SUM(H277+I277)</f>
        <v>0</v>
      </c>
      <c r="H277" s="98">
        <v>0</v>
      </c>
      <c r="I277" s="98">
        <v>0</v>
      </c>
      <c r="J277" s="98">
        <v>0</v>
      </c>
      <c r="K277" s="98">
        <v>0</v>
      </c>
      <c r="L277" s="98">
        <v>0</v>
      </c>
      <c r="M277" s="98">
        <v>0</v>
      </c>
      <c r="N277" s="98">
        <v>0</v>
      </c>
      <c r="O277" s="98">
        <v>0</v>
      </c>
      <c r="P277" s="98">
        <v>0</v>
      </c>
      <c r="Q277" s="224">
        <v>0</v>
      </c>
      <c r="R277" s="224">
        <v>0</v>
      </c>
      <c r="S277" s="224">
        <v>0</v>
      </c>
      <c r="T277" s="2"/>
    </row>
    <row r="278" spans="1:20" ht="18.75" customHeight="1">
      <c r="A278" s="104"/>
      <c r="B278" s="129"/>
      <c r="C278" s="100"/>
      <c r="D278" s="231" t="s">
        <v>87</v>
      </c>
      <c r="E278" s="225">
        <f>E277/E276*100</f>
        <v>0</v>
      </c>
      <c r="F278" s="225">
        <f>F277/F276*100</f>
        <v>0</v>
      </c>
      <c r="G278" s="225">
        <f>G277/G276*100</f>
        <v>0</v>
      </c>
      <c r="H278" s="225">
        <v>0</v>
      </c>
      <c r="I278" s="225">
        <f>I277/I276*100</f>
        <v>0</v>
      </c>
      <c r="J278" s="225">
        <v>0</v>
      </c>
      <c r="K278" s="225">
        <v>0</v>
      </c>
      <c r="L278" s="225">
        <v>0</v>
      </c>
      <c r="M278" s="225">
        <v>0</v>
      </c>
      <c r="N278" s="225">
        <v>0</v>
      </c>
      <c r="O278" s="171">
        <v>0</v>
      </c>
      <c r="P278" s="225">
        <v>0</v>
      </c>
      <c r="Q278" s="226">
        <v>0</v>
      </c>
      <c r="R278" s="226">
        <v>0</v>
      </c>
      <c r="S278" s="227">
        <v>0</v>
      </c>
      <c r="T278" s="2"/>
    </row>
    <row r="279" spans="1:20" ht="25.5" customHeight="1">
      <c r="A279" s="53"/>
      <c r="B279" s="96">
        <v>926</v>
      </c>
      <c r="C279" s="96"/>
      <c r="D279" s="97" t="s">
        <v>283</v>
      </c>
      <c r="E279" s="94">
        <f>SUM(F279+O279)</f>
        <v>251150</v>
      </c>
      <c r="F279" s="94">
        <f>SUM(G279+J279+K279+L279+N279)</f>
        <v>226499</v>
      </c>
      <c r="G279" s="94">
        <f>+SUM(H279+I279)</f>
        <v>46499</v>
      </c>
      <c r="H279" s="165">
        <f aca="true" t="shared" si="36" ref="H279:J280">SUM(H282+H285+H288)</f>
        <v>0</v>
      </c>
      <c r="I279" s="165">
        <f t="shared" si="36"/>
        <v>46499</v>
      </c>
      <c r="J279" s="165">
        <f t="shared" si="36"/>
        <v>180000</v>
      </c>
      <c r="K279" s="165">
        <f aca="true" t="shared" si="37" ref="K279:P279">SUM(K288)</f>
        <v>0</v>
      </c>
      <c r="L279" s="165">
        <f t="shared" si="37"/>
        <v>0</v>
      </c>
      <c r="M279" s="165">
        <f t="shared" si="37"/>
        <v>0</v>
      </c>
      <c r="N279" s="165">
        <f t="shared" si="37"/>
        <v>0</v>
      </c>
      <c r="O279" s="165">
        <f t="shared" si="37"/>
        <v>24651</v>
      </c>
      <c r="P279" s="165">
        <f t="shared" si="37"/>
        <v>24651</v>
      </c>
      <c r="Q279" s="103">
        <v>0</v>
      </c>
      <c r="R279" s="166">
        <v>0</v>
      </c>
      <c r="S279" s="103">
        <v>0</v>
      </c>
      <c r="T279" s="2"/>
    </row>
    <row r="280" spans="1:20" ht="24.75" customHeight="1">
      <c r="A280" s="53"/>
      <c r="B280" s="96"/>
      <c r="C280" s="96"/>
      <c r="D280" s="232" t="s">
        <v>88</v>
      </c>
      <c r="E280" s="94">
        <f>SUM(F280+O280)</f>
        <v>246938.47999999998</v>
      </c>
      <c r="F280" s="94">
        <f>SUM(G280+J280+K280+L280+N280)</f>
        <v>222287.47999999998</v>
      </c>
      <c r="G280" s="94">
        <f>+SUM(H280+I280)</f>
        <v>42287.479999999996</v>
      </c>
      <c r="H280" s="165">
        <f t="shared" si="36"/>
        <v>0</v>
      </c>
      <c r="I280" s="165">
        <f t="shared" si="36"/>
        <v>42287.479999999996</v>
      </c>
      <c r="J280" s="165">
        <f t="shared" si="36"/>
        <v>180000</v>
      </c>
      <c r="K280" s="165">
        <v>0</v>
      </c>
      <c r="L280" s="165">
        <v>0</v>
      </c>
      <c r="M280" s="165">
        <v>0</v>
      </c>
      <c r="N280" s="165">
        <v>0</v>
      </c>
      <c r="O280" s="165">
        <f>SUM(O283+O286+O289)</f>
        <v>24651</v>
      </c>
      <c r="P280" s="165">
        <f>SUM(P283+P286+P289)</f>
        <v>24651</v>
      </c>
      <c r="Q280" s="103">
        <v>0</v>
      </c>
      <c r="R280" s="166">
        <v>0</v>
      </c>
      <c r="S280" s="103">
        <v>0</v>
      </c>
      <c r="T280" s="2"/>
    </row>
    <row r="281" spans="1:20" ht="18.75" customHeight="1">
      <c r="A281" s="53"/>
      <c r="B281" s="96"/>
      <c r="C281" s="96"/>
      <c r="D281" s="233" t="s">
        <v>87</v>
      </c>
      <c r="E281" s="234">
        <f>E280/E279*100</f>
        <v>98.3231057137169</v>
      </c>
      <c r="F281" s="234">
        <f>F280/F279*100</f>
        <v>98.14060106225634</v>
      </c>
      <c r="G281" s="234">
        <f>G280/G279*100</f>
        <v>90.94277296285941</v>
      </c>
      <c r="H281" s="234">
        <v>0</v>
      </c>
      <c r="I281" s="234">
        <f>I280/I279*100</f>
        <v>90.94277296285941</v>
      </c>
      <c r="J281" s="234">
        <f>J280/J279*100</f>
        <v>100</v>
      </c>
      <c r="K281" s="234">
        <v>0</v>
      </c>
      <c r="L281" s="234">
        <v>0</v>
      </c>
      <c r="M281" s="234">
        <v>0</v>
      </c>
      <c r="N281" s="234">
        <v>0</v>
      </c>
      <c r="O281" s="234">
        <f>O280/O279*100</f>
        <v>100</v>
      </c>
      <c r="P281" s="234">
        <f>P280/P279*100</f>
        <v>100</v>
      </c>
      <c r="Q281" s="237">
        <v>0</v>
      </c>
      <c r="R281" s="237">
        <v>0</v>
      </c>
      <c r="S281" s="235">
        <v>0</v>
      </c>
      <c r="T281" s="2"/>
    </row>
    <row r="282" spans="1:20" ht="26.25" customHeight="1">
      <c r="A282" s="53"/>
      <c r="B282" s="96"/>
      <c r="C282" s="100">
        <v>92601</v>
      </c>
      <c r="D282" s="102" t="s">
        <v>424</v>
      </c>
      <c r="E282" s="98">
        <f>SUM(F282+O282)</f>
        <v>28150</v>
      </c>
      <c r="F282" s="98">
        <f>SUM(G282+J282+K282+L282+N282)</f>
        <v>28150</v>
      </c>
      <c r="G282" s="98">
        <f>+SUM(H282+I282)</f>
        <v>28150</v>
      </c>
      <c r="H282" s="169">
        <v>0</v>
      </c>
      <c r="I282" s="169">
        <v>28150</v>
      </c>
      <c r="J282" s="98">
        <v>0</v>
      </c>
      <c r="K282" s="98">
        <v>0</v>
      </c>
      <c r="L282" s="98">
        <v>0</v>
      </c>
      <c r="M282" s="98">
        <v>0</v>
      </c>
      <c r="N282" s="98">
        <v>0</v>
      </c>
      <c r="O282" s="98">
        <v>0</v>
      </c>
      <c r="P282" s="98">
        <v>0</v>
      </c>
      <c r="Q282" s="98">
        <v>0</v>
      </c>
      <c r="R282" s="170">
        <v>0</v>
      </c>
      <c r="S282" s="98">
        <v>0</v>
      </c>
      <c r="T282" s="229"/>
    </row>
    <row r="283" spans="1:20" ht="27.75" customHeight="1">
      <c r="A283" s="53"/>
      <c r="B283" s="96"/>
      <c r="C283" s="100"/>
      <c r="D283" s="230" t="s">
        <v>88</v>
      </c>
      <c r="E283" s="98">
        <f>SUM(F283+O283)</f>
        <v>27378</v>
      </c>
      <c r="F283" s="98">
        <f>SUM(G283+J283+K283+L283+N283)</f>
        <v>27378</v>
      </c>
      <c r="G283" s="98">
        <f>+SUM(H283+I283)</f>
        <v>27378</v>
      </c>
      <c r="H283" s="98">
        <v>0</v>
      </c>
      <c r="I283" s="98">
        <v>27378</v>
      </c>
      <c r="J283" s="98">
        <v>0</v>
      </c>
      <c r="K283" s="98">
        <v>0</v>
      </c>
      <c r="L283" s="98">
        <v>0</v>
      </c>
      <c r="M283" s="98">
        <v>0</v>
      </c>
      <c r="N283" s="98">
        <v>0</v>
      </c>
      <c r="O283" s="98">
        <v>0</v>
      </c>
      <c r="P283" s="98">
        <v>0</v>
      </c>
      <c r="Q283" s="224">
        <v>0</v>
      </c>
      <c r="R283" s="224">
        <v>0</v>
      </c>
      <c r="S283" s="224">
        <v>0</v>
      </c>
      <c r="T283" s="229"/>
    </row>
    <row r="284" spans="1:19" ht="18.75" customHeight="1">
      <c r="A284" s="53"/>
      <c r="B284" s="96"/>
      <c r="C284" s="100"/>
      <c r="D284" s="231" t="s">
        <v>87</v>
      </c>
      <c r="E284" s="225">
        <f>E283/E282*100</f>
        <v>97.2575488454707</v>
      </c>
      <c r="F284" s="225">
        <f>F283/F282*100</f>
        <v>97.2575488454707</v>
      </c>
      <c r="G284" s="225">
        <f>G283/G282*100</f>
        <v>97.2575488454707</v>
      </c>
      <c r="H284" s="225">
        <v>0</v>
      </c>
      <c r="I284" s="225">
        <f>I283/I282*100</f>
        <v>97.2575488454707</v>
      </c>
      <c r="J284" s="225">
        <v>0</v>
      </c>
      <c r="K284" s="225">
        <v>0</v>
      </c>
      <c r="L284" s="225">
        <v>0</v>
      </c>
      <c r="M284" s="225">
        <v>0</v>
      </c>
      <c r="N284" s="225">
        <v>0</v>
      </c>
      <c r="O284" s="171">
        <v>0</v>
      </c>
      <c r="P284" s="225">
        <v>0</v>
      </c>
      <c r="Q284" s="226">
        <v>0</v>
      </c>
      <c r="R284" s="226">
        <v>0</v>
      </c>
      <c r="S284" s="227">
        <v>0</v>
      </c>
    </row>
    <row r="285" spans="1:20" ht="24.75" customHeight="1">
      <c r="A285" s="53"/>
      <c r="B285" s="96"/>
      <c r="C285" s="100">
        <v>92605</v>
      </c>
      <c r="D285" s="102" t="s">
        <v>284</v>
      </c>
      <c r="E285" s="98">
        <f>SUM(F285+O285)</f>
        <v>198349</v>
      </c>
      <c r="F285" s="98">
        <f>SUM(G285+J285+K285+L285+N285)</f>
        <v>198349</v>
      </c>
      <c r="G285" s="98">
        <f>+SUM(H285+I285)</f>
        <v>18349</v>
      </c>
      <c r="H285" s="169">
        <v>0</v>
      </c>
      <c r="I285" s="169">
        <v>18349</v>
      </c>
      <c r="J285" s="169">
        <v>180000</v>
      </c>
      <c r="K285" s="98">
        <v>0</v>
      </c>
      <c r="L285" s="98">
        <v>0</v>
      </c>
      <c r="M285" s="98">
        <v>0</v>
      </c>
      <c r="N285" s="98">
        <v>0</v>
      </c>
      <c r="O285" s="98">
        <v>0</v>
      </c>
      <c r="P285" s="98">
        <v>0</v>
      </c>
      <c r="Q285" s="98">
        <v>0</v>
      </c>
      <c r="R285" s="170">
        <v>0</v>
      </c>
      <c r="S285" s="98">
        <v>0</v>
      </c>
      <c r="T285" s="2"/>
    </row>
    <row r="286" spans="1:19" ht="24.75" customHeight="1">
      <c r="A286" s="53"/>
      <c r="B286" s="167"/>
      <c r="C286" s="129"/>
      <c r="D286" s="230" t="s">
        <v>88</v>
      </c>
      <c r="E286" s="98">
        <f>SUM(F286+O286)</f>
        <v>194909.48</v>
      </c>
      <c r="F286" s="98">
        <f>SUM(G286+J286+K286+L286+N286)</f>
        <v>194909.48</v>
      </c>
      <c r="G286" s="98">
        <f>+SUM(H286+I286)</f>
        <v>14909.48</v>
      </c>
      <c r="H286" s="98">
        <v>0</v>
      </c>
      <c r="I286" s="98">
        <v>14909.48</v>
      </c>
      <c r="J286" s="169">
        <v>180000</v>
      </c>
      <c r="K286" s="98">
        <v>0</v>
      </c>
      <c r="L286" s="98">
        <v>0</v>
      </c>
      <c r="M286" s="98">
        <v>0</v>
      </c>
      <c r="N286" s="98">
        <v>0</v>
      </c>
      <c r="O286" s="98">
        <v>0</v>
      </c>
      <c r="P286" s="98">
        <v>0</v>
      </c>
      <c r="Q286" s="224">
        <v>0</v>
      </c>
      <c r="R286" s="224">
        <v>0</v>
      </c>
      <c r="S286" s="224">
        <v>0</v>
      </c>
    </row>
    <row r="287" spans="1:19" ht="17.25" customHeight="1">
      <c r="A287" s="53"/>
      <c r="B287" s="167"/>
      <c r="C287" s="129"/>
      <c r="D287" s="231" t="s">
        <v>87</v>
      </c>
      <c r="E287" s="225">
        <f>E286/E285*100</f>
        <v>98.26592521263026</v>
      </c>
      <c r="F287" s="225">
        <f>F286/F285*100</f>
        <v>98.26592521263026</v>
      </c>
      <c r="G287" s="225">
        <f>G286/G285*100</f>
        <v>81.25500027249441</v>
      </c>
      <c r="H287" s="225">
        <v>0</v>
      </c>
      <c r="I287" s="225">
        <f>I286/I285*100</f>
        <v>81.25500027249441</v>
      </c>
      <c r="J287" s="225">
        <f>J286/J285*100</f>
        <v>100</v>
      </c>
      <c r="K287" s="245">
        <v>0</v>
      </c>
      <c r="L287" s="225">
        <v>0</v>
      </c>
      <c r="M287" s="225">
        <v>0</v>
      </c>
      <c r="N287" s="225">
        <v>0</v>
      </c>
      <c r="O287" s="171">
        <v>0</v>
      </c>
      <c r="P287" s="225">
        <v>0</v>
      </c>
      <c r="Q287" s="226">
        <v>0</v>
      </c>
      <c r="R287" s="226">
        <v>0</v>
      </c>
      <c r="S287" s="227">
        <v>0</v>
      </c>
    </row>
    <row r="288" spans="1:20" ht="29.25" customHeight="1">
      <c r="A288" s="53"/>
      <c r="B288" s="100"/>
      <c r="C288" s="100">
        <v>92695</v>
      </c>
      <c r="D288" s="102" t="s">
        <v>425</v>
      </c>
      <c r="E288" s="98">
        <f>SUM(F288+O288)</f>
        <v>24651</v>
      </c>
      <c r="F288" s="98">
        <f>SUM(G288+J288+K288+L288+N288)</f>
        <v>0</v>
      </c>
      <c r="G288" s="98">
        <f>+SUM(H288+I288)</f>
        <v>0</v>
      </c>
      <c r="H288" s="98">
        <v>0</v>
      </c>
      <c r="I288" s="98">
        <v>0</v>
      </c>
      <c r="J288" s="98">
        <v>0</v>
      </c>
      <c r="K288" s="98">
        <v>0</v>
      </c>
      <c r="L288" s="98">
        <v>0</v>
      </c>
      <c r="M288" s="98">
        <v>0</v>
      </c>
      <c r="N288" s="98">
        <v>0</v>
      </c>
      <c r="O288" s="169">
        <v>24651</v>
      </c>
      <c r="P288" s="169">
        <v>24651</v>
      </c>
      <c r="Q288" s="98">
        <v>0</v>
      </c>
      <c r="R288" s="170">
        <v>0</v>
      </c>
      <c r="S288" s="98">
        <v>0</v>
      </c>
      <c r="T288" s="2"/>
    </row>
    <row r="289" spans="1:20" ht="26.25" customHeight="1">
      <c r="A289" s="53"/>
      <c r="B289" s="129"/>
      <c r="C289" s="129"/>
      <c r="D289" s="230" t="s">
        <v>88</v>
      </c>
      <c r="E289" s="98">
        <f>SUM(F289+O289)</f>
        <v>24651</v>
      </c>
      <c r="F289" s="98">
        <f>SUM(G289+J289+K289+L289+N289)</f>
        <v>0</v>
      </c>
      <c r="G289" s="98">
        <f>+SUM(H289+I289)</f>
        <v>0</v>
      </c>
      <c r="H289" s="98">
        <v>0</v>
      </c>
      <c r="I289" s="98">
        <v>0</v>
      </c>
      <c r="J289" s="98">
        <v>0</v>
      </c>
      <c r="K289" s="98">
        <v>0</v>
      </c>
      <c r="L289" s="98">
        <v>0</v>
      </c>
      <c r="M289" s="98">
        <v>0</v>
      </c>
      <c r="N289" s="98">
        <v>0</v>
      </c>
      <c r="O289" s="98">
        <v>24651</v>
      </c>
      <c r="P289" s="98">
        <v>24651</v>
      </c>
      <c r="Q289" s="224">
        <v>0</v>
      </c>
      <c r="R289" s="224">
        <v>0</v>
      </c>
      <c r="S289" s="224">
        <v>0</v>
      </c>
      <c r="T289" s="2"/>
    </row>
    <row r="290" spans="1:20" ht="17.25" customHeight="1">
      <c r="A290" s="53"/>
      <c r="B290" s="129"/>
      <c r="C290" s="129"/>
      <c r="D290" s="231" t="s">
        <v>87</v>
      </c>
      <c r="E290" s="225">
        <f>E289/E288*100</f>
        <v>100</v>
      </c>
      <c r="F290" s="225">
        <v>0</v>
      </c>
      <c r="G290" s="225">
        <v>0</v>
      </c>
      <c r="H290" s="225">
        <v>0</v>
      </c>
      <c r="I290" s="225">
        <v>0</v>
      </c>
      <c r="J290" s="225">
        <v>0</v>
      </c>
      <c r="K290" s="225">
        <v>0</v>
      </c>
      <c r="L290" s="225">
        <v>0</v>
      </c>
      <c r="M290" s="225">
        <v>0</v>
      </c>
      <c r="N290" s="225">
        <v>0</v>
      </c>
      <c r="O290" s="225">
        <f>O289/O288*100</f>
        <v>100</v>
      </c>
      <c r="P290" s="225">
        <f>P289/P288*100</f>
        <v>100</v>
      </c>
      <c r="Q290" s="226">
        <v>0</v>
      </c>
      <c r="R290" s="226">
        <v>0</v>
      </c>
      <c r="S290" s="227">
        <v>0</v>
      </c>
      <c r="T290" s="2"/>
    </row>
    <row r="291" spans="1:20" ht="27.75" customHeight="1">
      <c r="A291" s="53"/>
      <c r="B291" s="141"/>
      <c r="C291" s="141"/>
      <c r="D291" s="208" t="s">
        <v>159</v>
      </c>
      <c r="E291" s="94">
        <f>SUM(F291+O291)</f>
        <v>49240116.14999999</v>
      </c>
      <c r="F291" s="94">
        <f>SUM(G291+J291+K291+L291+N291)</f>
        <v>43682355.90999999</v>
      </c>
      <c r="G291" s="103">
        <f>+SUM(H291+I291)</f>
        <v>26662034.459999993</v>
      </c>
      <c r="H291" s="103">
        <f>SUM(H12+H24+H30+H51+H57+H66+H87+H96+H108+H114+H123+H153+H165+H201+H207+H228+H258+H279)</f>
        <v>16870954.809999995</v>
      </c>
      <c r="I291" s="94">
        <f>SUM(I12+I24+I30+I51+I57+I66+I87+I96+I108+I114+I123+I153+I165+I201+I207+I228+I258+I273+I279)</f>
        <v>9791079.65</v>
      </c>
      <c r="J291" s="103">
        <f aca="true" t="shared" si="38" ref="J291:Q292">SUM(J12+J24+J30+J51+J57+J66+J87+J96+J108+J114+J123+J153+J165+J201+J207+J228+J258+J279)</f>
        <v>1584720.99</v>
      </c>
      <c r="K291" s="103">
        <f t="shared" si="38"/>
        <v>14600486.86</v>
      </c>
      <c r="L291" s="94">
        <f t="shared" si="38"/>
        <v>655113.6</v>
      </c>
      <c r="M291" s="103">
        <f t="shared" si="38"/>
        <v>0</v>
      </c>
      <c r="N291" s="103">
        <f t="shared" si="38"/>
        <v>180000</v>
      </c>
      <c r="O291" s="103">
        <f t="shared" si="38"/>
        <v>5557760.24</v>
      </c>
      <c r="P291" s="103">
        <f t="shared" si="38"/>
        <v>5557760.24</v>
      </c>
      <c r="Q291" s="103">
        <f t="shared" si="38"/>
        <v>499626.57</v>
      </c>
      <c r="R291" s="103">
        <f>SUM(R12+R24+R30+R51+R57+R66+R87+R96+R108+R114+R123+R153+R165+R201+R207+R228+R258+R273+R279)</f>
        <v>0</v>
      </c>
      <c r="S291" s="103">
        <f>SUM(S12+S24+S30+S51+S57+S66+S87+S96+S108+S114+S123+S153+S165+S201+S207+S228+S258+S273+S279)</f>
        <v>0</v>
      </c>
      <c r="T291" s="2"/>
    </row>
    <row r="292" spans="1:20" ht="24.75" customHeight="1">
      <c r="A292" s="53"/>
      <c r="B292" s="192"/>
      <c r="C292" s="192"/>
      <c r="D292" s="232" t="s">
        <v>88</v>
      </c>
      <c r="E292" s="94">
        <f>SUM(F292+O292)</f>
        <v>47500268.73</v>
      </c>
      <c r="F292" s="94">
        <f>SUM(G292+J292+K292+L292+N292)</f>
        <v>42256434.08</v>
      </c>
      <c r="G292" s="103">
        <f>+SUM(H292+I292)</f>
        <v>25423825.97</v>
      </c>
      <c r="H292" s="103">
        <f>SUM(H13+H25+H31+H52+H58+H67+H88+H97+H109+H115+H124+H154+H166+H202+H208+H229+H259+H280)</f>
        <v>16445488.21</v>
      </c>
      <c r="I292" s="94">
        <f>SUM(I13+I25+I31+I52+I58+I67+I88+I97+I109+I115+I124+I154+I166+I202+I208+I229+I259+I274+I280)</f>
        <v>8978337.76</v>
      </c>
      <c r="J292" s="103">
        <f t="shared" si="38"/>
        <v>1581744.51</v>
      </c>
      <c r="K292" s="103">
        <f t="shared" si="38"/>
        <v>14571551.059999999</v>
      </c>
      <c r="L292" s="94">
        <f t="shared" si="38"/>
        <v>527895.89</v>
      </c>
      <c r="M292" s="103">
        <f t="shared" si="38"/>
        <v>0</v>
      </c>
      <c r="N292" s="103">
        <f t="shared" si="38"/>
        <v>151416.65</v>
      </c>
      <c r="O292" s="94">
        <f t="shared" si="38"/>
        <v>5243834.649999999</v>
      </c>
      <c r="P292" s="103">
        <f t="shared" si="38"/>
        <v>5243834.649999999</v>
      </c>
      <c r="Q292" s="103">
        <f t="shared" si="38"/>
        <v>491476.33</v>
      </c>
      <c r="R292" s="103">
        <f>SUM(R13+R25+R31+R52+R58+R67+R88+R97+R109+R115+R124+R154+R166+R202+R208+R229+R259+R274+R280)</f>
        <v>0</v>
      </c>
      <c r="S292" s="103">
        <f>SUM(S13+S25+S31+S52+S58+S67+S88+S97+S109+S115+S124+S154+S166+S202+S208+S229+S259+S274+S280)</f>
        <v>0</v>
      </c>
      <c r="T292" s="2"/>
    </row>
    <row r="293" spans="1:20" ht="20.25" customHeight="1">
      <c r="A293" s="53"/>
      <c r="B293" s="192"/>
      <c r="C293" s="192"/>
      <c r="D293" s="233" t="s">
        <v>87</v>
      </c>
      <c r="E293" s="246">
        <f aca="true" t="shared" si="39" ref="E293:L293">E292/E291*100</f>
        <v>96.46660577586799</v>
      </c>
      <c r="F293" s="246">
        <f t="shared" si="39"/>
        <v>96.73570300801116</v>
      </c>
      <c r="G293" s="246">
        <f t="shared" si="39"/>
        <v>95.3559114483269</v>
      </c>
      <c r="H293" s="246">
        <f t="shared" si="39"/>
        <v>97.47811191013443</v>
      </c>
      <c r="I293" s="246">
        <f t="shared" si="39"/>
        <v>91.6991596529398</v>
      </c>
      <c r="J293" s="246">
        <f t="shared" si="39"/>
        <v>99.81217640084391</v>
      </c>
      <c r="K293" s="246">
        <f t="shared" si="39"/>
        <v>99.80181619779218</v>
      </c>
      <c r="L293" s="246">
        <f t="shared" si="39"/>
        <v>80.58081682321966</v>
      </c>
      <c r="M293" s="246">
        <v>0</v>
      </c>
      <c r="N293" s="246">
        <f>N292/N291*100</f>
        <v>84.12036111111111</v>
      </c>
      <c r="O293" s="246">
        <f>O292/O291*100</f>
        <v>94.35158091670395</v>
      </c>
      <c r="P293" s="246">
        <f>P292/P291*100</f>
        <v>94.35158091670395</v>
      </c>
      <c r="Q293" s="246">
        <f>Q292/Q291*100</f>
        <v>98.3687336724306</v>
      </c>
      <c r="R293" s="247">
        <v>0</v>
      </c>
      <c r="S293" s="248">
        <v>0</v>
      </c>
      <c r="T293" s="2"/>
    </row>
    <row r="294" ht="26.25" customHeight="1">
      <c r="A294" s="53"/>
    </row>
    <row r="295" ht="28.5" customHeight="1">
      <c r="A295" s="53"/>
    </row>
    <row r="296" ht="19.5" customHeight="1">
      <c r="A296" s="53"/>
    </row>
  </sheetData>
  <sheetProtection/>
  <mergeCells count="22">
    <mergeCell ref="P6:S6"/>
    <mergeCell ref="P7:P10"/>
    <mergeCell ref="Q7:Q8"/>
    <mergeCell ref="R7:R10"/>
    <mergeCell ref="S7:S10"/>
    <mergeCell ref="E5:E10"/>
    <mergeCell ref="D5:D10"/>
    <mergeCell ref="C5:C10"/>
    <mergeCell ref="J8:J10"/>
    <mergeCell ref="K8:K10"/>
    <mergeCell ref="G8:G10"/>
    <mergeCell ref="H8:I9"/>
    <mergeCell ref="D4:P4"/>
    <mergeCell ref="B5:B10"/>
    <mergeCell ref="F5:S5"/>
    <mergeCell ref="M8:M10"/>
    <mergeCell ref="N8:N10"/>
    <mergeCell ref="Q9:Q10"/>
    <mergeCell ref="L8:L10"/>
    <mergeCell ref="G6:N7"/>
    <mergeCell ref="O6:O10"/>
    <mergeCell ref="F6:F10"/>
  </mergeCells>
  <printOptions/>
  <pageMargins left="0.1968503937007874" right="0.1968503937007874" top="0.5118110236220472" bottom="0.6692913385826772" header="0.5118110236220472" footer="0.5118110236220472"/>
  <pageSetup horizontalDpi="600" verticalDpi="600" orientation="landscape" paperSize="9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.7109375" style="35" bestFit="1" customWidth="1"/>
    <col min="2" max="2" width="45.140625" style="35" customWidth="1"/>
    <col min="3" max="3" width="14.00390625" style="35" customWidth="1"/>
    <col min="4" max="4" width="24.140625" style="35" customWidth="1"/>
    <col min="5" max="5" width="20.57421875" style="35" customWidth="1"/>
    <col min="6" max="6" width="15.421875" style="35" customWidth="1"/>
    <col min="7" max="7" width="9.140625" style="35" customWidth="1"/>
    <col min="8" max="16384" width="9.140625" style="35" customWidth="1"/>
  </cols>
  <sheetData>
    <row r="1" spans="1:7" ht="17.25" customHeight="1">
      <c r="A1" s="6"/>
      <c r="B1" s="2" t="s">
        <v>477</v>
      </c>
      <c r="C1" s="2"/>
      <c r="D1" s="12"/>
      <c r="E1" s="12"/>
      <c r="F1" s="12"/>
      <c r="G1" s="54"/>
    </row>
    <row r="2" spans="1:6" ht="12.75" customHeight="1">
      <c r="A2" s="6"/>
      <c r="B2" s="6"/>
      <c r="C2" s="13"/>
      <c r="D2" s="13"/>
      <c r="E2" s="13"/>
      <c r="F2" s="13"/>
    </row>
    <row r="3" spans="1:6" ht="27" customHeight="1">
      <c r="A3" s="359" t="s">
        <v>551</v>
      </c>
      <c r="B3" s="359"/>
      <c r="C3" s="359"/>
      <c r="D3" s="359"/>
      <c r="E3" s="194"/>
      <c r="F3" s="194"/>
    </row>
    <row r="4" spans="1:6" ht="15" customHeight="1">
      <c r="A4" s="360" t="s">
        <v>6</v>
      </c>
      <c r="B4" s="360" t="s">
        <v>7</v>
      </c>
      <c r="C4" s="358" t="s">
        <v>8</v>
      </c>
      <c r="D4" s="358" t="s">
        <v>478</v>
      </c>
      <c r="E4" s="358" t="s">
        <v>479</v>
      </c>
      <c r="F4" s="109"/>
    </row>
    <row r="5" spans="1:6" ht="15" customHeight="1">
      <c r="A5" s="360"/>
      <c r="B5" s="360"/>
      <c r="C5" s="360"/>
      <c r="D5" s="358"/>
      <c r="E5" s="358"/>
      <c r="F5" s="68" t="s">
        <v>87</v>
      </c>
    </row>
    <row r="6" spans="1:6" ht="15.75" customHeight="1">
      <c r="A6" s="360"/>
      <c r="B6" s="360"/>
      <c r="C6" s="360"/>
      <c r="D6" s="358"/>
      <c r="E6" s="358"/>
      <c r="F6" s="69"/>
    </row>
    <row r="7" spans="1:7" s="55" customFormat="1" ht="9.75" customHeight="1">
      <c r="A7" s="276">
        <v>1</v>
      </c>
      <c r="B7" s="276">
        <v>2</v>
      </c>
      <c r="C7" s="276">
        <v>3</v>
      </c>
      <c r="D7" s="277">
        <v>4</v>
      </c>
      <c r="E7" s="277">
        <v>5</v>
      </c>
      <c r="F7" s="277">
        <v>6</v>
      </c>
      <c r="G7" s="278"/>
    </row>
    <row r="8" spans="1:7" s="56" customFormat="1" ht="25.5" customHeight="1">
      <c r="A8" s="81" t="s">
        <v>9</v>
      </c>
      <c r="B8" s="297" t="s">
        <v>10</v>
      </c>
      <c r="C8" s="195"/>
      <c r="D8" s="279">
        <v>48364319.48</v>
      </c>
      <c r="E8" s="66">
        <v>47711132.3</v>
      </c>
      <c r="F8" s="132">
        <f>E8/D8*100</f>
        <v>98.64944407980327</v>
      </c>
      <c r="G8" s="345"/>
    </row>
    <row r="9" spans="1:7" ht="21.75" customHeight="1">
      <c r="A9" s="81" t="s">
        <v>11</v>
      </c>
      <c r="B9" s="297" t="s">
        <v>12</v>
      </c>
      <c r="C9" s="195"/>
      <c r="D9" s="279">
        <v>49240116.15</v>
      </c>
      <c r="E9" s="307">
        <v>47500268.73</v>
      </c>
      <c r="F9" s="132">
        <f>E9/D9*100</f>
        <v>96.46660577586798</v>
      </c>
      <c r="G9" s="6"/>
    </row>
    <row r="10" spans="1:6" ht="24" customHeight="1">
      <c r="A10" s="81" t="s">
        <v>13</v>
      </c>
      <c r="B10" s="297" t="s">
        <v>14</v>
      </c>
      <c r="C10" s="196"/>
      <c r="D10" s="280">
        <v>-875796.67</v>
      </c>
      <c r="E10" s="307">
        <v>210863.57</v>
      </c>
      <c r="F10" s="132">
        <v>0</v>
      </c>
    </row>
    <row r="11" spans="1:6" ht="27" customHeight="1">
      <c r="A11" s="197"/>
      <c r="B11" s="111" t="s">
        <v>15</v>
      </c>
      <c r="C11" s="273"/>
      <c r="D11" s="274">
        <v>2667036.67</v>
      </c>
      <c r="E11" s="143">
        <v>2851065.96</v>
      </c>
      <c r="F11" s="275">
        <f>E11/D11*100</f>
        <v>106.90014097181499</v>
      </c>
    </row>
    <row r="12" spans="1:6" ht="27.75" customHeight="1">
      <c r="A12" s="11" t="s">
        <v>9</v>
      </c>
      <c r="B12" s="112" t="s">
        <v>16</v>
      </c>
      <c r="C12" s="11" t="s">
        <v>17</v>
      </c>
      <c r="D12" s="198">
        <v>1300000</v>
      </c>
      <c r="E12" s="198">
        <v>1300000</v>
      </c>
      <c r="F12" s="151">
        <f>E12/D12*100</f>
        <v>100</v>
      </c>
    </row>
    <row r="13" spans="1:6" ht="26.25" customHeight="1">
      <c r="A13" s="11" t="s">
        <v>11</v>
      </c>
      <c r="B13" s="71" t="s">
        <v>140</v>
      </c>
      <c r="C13" s="11" t="s">
        <v>17</v>
      </c>
      <c r="D13" s="175"/>
      <c r="E13" s="176"/>
      <c r="F13" s="176"/>
    </row>
    <row r="14" spans="1:6" ht="40.5" customHeight="1">
      <c r="A14" s="11" t="s">
        <v>13</v>
      </c>
      <c r="B14" s="71" t="s">
        <v>141</v>
      </c>
      <c r="C14" s="11" t="s">
        <v>116</v>
      </c>
      <c r="D14" s="174"/>
      <c r="E14" s="175"/>
      <c r="F14" s="177"/>
    </row>
    <row r="15" spans="1:6" ht="49.5" customHeight="1">
      <c r="A15" s="11" t="s">
        <v>18</v>
      </c>
      <c r="B15" s="71" t="s">
        <v>426</v>
      </c>
      <c r="C15" s="11" t="s">
        <v>427</v>
      </c>
      <c r="D15" s="73">
        <v>43036.67</v>
      </c>
      <c r="E15" s="73">
        <v>43036.67</v>
      </c>
      <c r="F15" s="122">
        <f>E15/D15*100</f>
        <v>100</v>
      </c>
    </row>
    <row r="16" spans="1:6" ht="25.5" customHeight="1">
      <c r="A16" s="11" t="s">
        <v>21</v>
      </c>
      <c r="B16" s="71" t="s">
        <v>19</v>
      </c>
      <c r="C16" s="11" t="s">
        <v>20</v>
      </c>
      <c r="D16" s="77"/>
      <c r="E16" s="73"/>
      <c r="F16" s="73"/>
    </row>
    <row r="17" spans="1:6" ht="24.75" customHeight="1">
      <c r="A17" s="113" t="s">
        <v>24</v>
      </c>
      <c r="B17" s="71" t="s">
        <v>22</v>
      </c>
      <c r="C17" s="11" t="s">
        <v>23</v>
      </c>
      <c r="D17" s="199"/>
      <c r="E17" s="73"/>
      <c r="F17" s="200"/>
    </row>
    <row r="18" spans="1:6" ht="25.5" customHeight="1">
      <c r="A18" s="11" t="s">
        <v>27</v>
      </c>
      <c r="B18" s="71" t="s">
        <v>25</v>
      </c>
      <c r="C18" s="11" t="s">
        <v>26</v>
      </c>
      <c r="D18" s="77"/>
      <c r="E18" s="73"/>
      <c r="F18" s="73"/>
    </row>
    <row r="19" spans="1:6" ht="25.5" customHeight="1">
      <c r="A19" s="11" t="s">
        <v>142</v>
      </c>
      <c r="B19" s="71" t="s">
        <v>28</v>
      </c>
      <c r="C19" s="11" t="s">
        <v>29</v>
      </c>
      <c r="D19" s="201"/>
      <c r="E19" s="70"/>
      <c r="F19" s="201"/>
    </row>
    <row r="20" spans="1:6" ht="27" customHeight="1">
      <c r="A20" s="11" t="s">
        <v>428</v>
      </c>
      <c r="B20" s="79" t="s">
        <v>143</v>
      </c>
      <c r="C20" s="11" t="s">
        <v>186</v>
      </c>
      <c r="D20" s="150">
        <v>1324000</v>
      </c>
      <c r="E20" s="150">
        <v>1508029.29</v>
      </c>
      <c r="F20" s="151">
        <f>E20/D20*100</f>
        <v>113.89949320241692</v>
      </c>
    </row>
    <row r="21" spans="1:6" ht="24.75" customHeight="1">
      <c r="A21" s="110"/>
      <c r="B21" s="111" t="s">
        <v>30</v>
      </c>
      <c r="C21" s="11"/>
      <c r="D21" s="66">
        <v>1791240</v>
      </c>
      <c r="E21" s="66">
        <v>1791240</v>
      </c>
      <c r="F21" s="127">
        <f>E21/D21*100</f>
        <v>100</v>
      </c>
    </row>
    <row r="22" spans="1:6" ht="26.25" customHeight="1">
      <c r="A22" s="11" t="s">
        <v>9</v>
      </c>
      <c r="B22" s="71" t="s">
        <v>31</v>
      </c>
      <c r="C22" s="11" t="s">
        <v>32</v>
      </c>
      <c r="D22" s="73">
        <v>1791240</v>
      </c>
      <c r="E22" s="73">
        <v>1791240</v>
      </c>
      <c r="F22" s="128">
        <f>E22/D22*100</f>
        <v>100</v>
      </c>
    </row>
    <row r="23" spans="1:6" ht="20.25" customHeight="1">
      <c r="A23" s="11" t="s">
        <v>11</v>
      </c>
      <c r="B23" s="71" t="s">
        <v>33</v>
      </c>
      <c r="C23" s="11" t="s">
        <v>32</v>
      </c>
      <c r="D23" s="73"/>
      <c r="E23" s="52"/>
      <c r="F23" s="128"/>
    </row>
    <row r="24" spans="1:6" ht="55.5" customHeight="1">
      <c r="A24" s="113" t="s">
        <v>13</v>
      </c>
      <c r="B24" s="114" t="s">
        <v>144</v>
      </c>
      <c r="C24" s="113" t="s">
        <v>34</v>
      </c>
      <c r="D24" s="70"/>
      <c r="E24" s="27"/>
      <c r="F24" s="178"/>
    </row>
    <row r="25" spans="1:6" ht="23.25" customHeight="1">
      <c r="A25" s="11" t="s">
        <v>18</v>
      </c>
      <c r="B25" s="71" t="s">
        <v>35</v>
      </c>
      <c r="C25" s="11" t="s">
        <v>36</v>
      </c>
      <c r="D25" s="110"/>
      <c r="E25" s="179"/>
      <c r="F25" s="179"/>
    </row>
    <row r="26" spans="1:6" ht="22.5" customHeight="1">
      <c r="A26" s="11" t="s">
        <v>21</v>
      </c>
      <c r="B26" s="71" t="s">
        <v>37</v>
      </c>
      <c r="C26" s="11" t="s">
        <v>38</v>
      </c>
      <c r="D26" s="110"/>
      <c r="E26" s="179"/>
      <c r="F26" s="179"/>
    </row>
    <row r="27" spans="1:6" ht="22.5" customHeight="1">
      <c r="A27" s="115" t="s">
        <v>24</v>
      </c>
      <c r="B27" s="116" t="s">
        <v>39</v>
      </c>
      <c r="C27" s="117" t="s">
        <v>40</v>
      </c>
      <c r="D27" s="110"/>
      <c r="E27" s="179"/>
      <c r="F27" s="179"/>
    </row>
  </sheetData>
  <sheetProtection/>
  <mergeCells count="6">
    <mergeCell ref="E4:E6"/>
    <mergeCell ref="A3:D3"/>
    <mergeCell ref="A4:A6"/>
    <mergeCell ref="B4:B6"/>
    <mergeCell ref="C4:C6"/>
    <mergeCell ref="D4:D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7.7109375" style="1" customWidth="1"/>
    <col min="2" max="2" width="12.421875" style="1" customWidth="1"/>
    <col min="3" max="3" width="46.7109375" style="1" customWidth="1"/>
    <col min="4" max="4" width="14.28125" style="1" customWidth="1"/>
    <col min="5" max="5" width="14.8515625" style="1" customWidth="1"/>
    <col min="6" max="6" width="15.57421875" style="1" customWidth="1"/>
    <col min="7" max="7" width="15.8515625" style="0" customWidth="1"/>
  </cols>
  <sheetData>
    <row r="1" spans="1:7" ht="15" customHeight="1">
      <c r="A1" s="6"/>
      <c r="B1" s="6"/>
      <c r="C1" s="2" t="s">
        <v>609</v>
      </c>
      <c r="D1" s="2"/>
      <c r="E1" s="12"/>
      <c r="F1" s="12"/>
      <c r="G1" s="12"/>
    </row>
    <row r="2" spans="1:7" ht="48.75" customHeight="1">
      <c r="A2" s="361" t="s">
        <v>46</v>
      </c>
      <c r="B2" s="361"/>
      <c r="C2" s="361"/>
      <c r="D2" s="361"/>
      <c r="E2" s="361"/>
      <c r="F2" s="361"/>
      <c r="G2" s="361"/>
    </row>
    <row r="3" spans="1:7" s="7" customFormat="1" ht="20.25" customHeight="1">
      <c r="A3" s="360" t="s">
        <v>0</v>
      </c>
      <c r="B3" s="362" t="s">
        <v>3</v>
      </c>
      <c r="C3" s="362" t="s">
        <v>43</v>
      </c>
      <c r="D3" s="358" t="s">
        <v>41</v>
      </c>
      <c r="E3" s="358" t="s">
        <v>47</v>
      </c>
      <c r="F3" s="358" t="s">
        <v>42</v>
      </c>
      <c r="G3" s="358"/>
    </row>
    <row r="4" spans="1:7" s="7" customFormat="1" ht="39.75" customHeight="1">
      <c r="A4" s="360"/>
      <c r="B4" s="363"/>
      <c r="C4" s="363"/>
      <c r="D4" s="360"/>
      <c r="E4" s="358"/>
      <c r="F4" s="78" t="s">
        <v>44</v>
      </c>
      <c r="G4" s="78" t="s">
        <v>45</v>
      </c>
    </row>
    <row r="5" spans="1:8" ht="9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2"/>
    </row>
    <row r="6" spans="1:8" ht="21.75" customHeight="1">
      <c r="A6" s="295" t="s">
        <v>58</v>
      </c>
      <c r="B6" s="296"/>
      <c r="C6" s="75" t="s">
        <v>90</v>
      </c>
      <c r="D6" s="66">
        <f aca="true" t="shared" si="0" ref="D6:F7">SUM(D9)</f>
        <v>900152.36</v>
      </c>
      <c r="E6" s="66">
        <f t="shared" si="0"/>
        <v>900152.36</v>
      </c>
      <c r="F6" s="66">
        <f t="shared" si="0"/>
        <v>900152.36</v>
      </c>
      <c r="G6" s="132">
        <v>0</v>
      </c>
      <c r="H6" s="2"/>
    </row>
    <row r="7" spans="1:7" ht="20.25" customHeight="1">
      <c r="A7" s="295"/>
      <c r="B7" s="296"/>
      <c r="C7" s="75" t="s">
        <v>88</v>
      </c>
      <c r="D7" s="66">
        <f t="shared" si="0"/>
        <v>900152.36</v>
      </c>
      <c r="E7" s="66">
        <f t="shared" si="0"/>
        <v>900152.36</v>
      </c>
      <c r="F7" s="66">
        <f t="shared" si="0"/>
        <v>900152.36</v>
      </c>
      <c r="G7" s="132">
        <v>0</v>
      </c>
    </row>
    <row r="8" spans="1:7" ht="18.75" customHeight="1">
      <c r="A8" s="295"/>
      <c r="B8" s="296"/>
      <c r="C8" s="75" t="s">
        <v>87</v>
      </c>
      <c r="D8" s="134">
        <f>D7/D6*100</f>
        <v>100</v>
      </c>
      <c r="E8" s="66">
        <f>SUM(E11)</f>
        <v>100</v>
      </c>
      <c r="F8" s="66">
        <f>SUM(F11)</f>
        <v>100</v>
      </c>
      <c r="G8" s="132">
        <v>0</v>
      </c>
    </row>
    <row r="9" spans="1:8" ht="70.5" customHeight="1">
      <c r="A9" s="281"/>
      <c r="B9" s="282" t="s">
        <v>89</v>
      </c>
      <c r="C9" s="71" t="s">
        <v>110</v>
      </c>
      <c r="D9" s="73">
        <v>900152.36</v>
      </c>
      <c r="E9" s="73">
        <v>900152.36</v>
      </c>
      <c r="F9" s="73">
        <v>900152.36</v>
      </c>
      <c r="G9" s="122">
        <v>0</v>
      </c>
      <c r="H9" s="2"/>
    </row>
    <row r="10" spans="1:8" ht="20.25" customHeight="1">
      <c r="A10" s="281"/>
      <c r="B10" s="282"/>
      <c r="C10" s="71" t="s">
        <v>88</v>
      </c>
      <c r="D10" s="73">
        <v>900152.36</v>
      </c>
      <c r="E10" s="73">
        <v>900152.36</v>
      </c>
      <c r="F10" s="73">
        <v>900152.36</v>
      </c>
      <c r="G10" s="122">
        <v>0</v>
      </c>
      <c r="H10" s="2"/>
    </row>
    <row r="11" spans="1:8" ht="18.75" customHeight="1">
      <c r="A11" s="281"/>
      <c r="B11" s="282"/>
      <c r="C11" s="71" t="s">
        <v>87</v>
      </c>
      <c r="D11" s="135">
        <f>D10/D9*100</f>
        <v>100</v>
      </c>
      <c r="E11" s="135">
        <f>E10/E9*100</f>
        <v>100</v>
      </c>
      <c r="F11" s="135">
        <f>F10/F9*100</f>
        <v>100</v>
      </c>
      <c r="G11" s="122">
        <v>0</v>
      </c>
      <c r="H11" s="2"/>
    </row>
    <row r="12" spans="1:7" ht="24" customHeight="1">
      <c r="A12" s="223">
        <v>750</v>
      </c>
      <c r="B12" s="294"/>
      <c r="C12" s="76" t="s">
        <v>93</v>
      </c>
      <c r="D12" s="66">
        <f aca="true" t="shared" si="1" ref="D12:F13">SUM(D15+D18)</f>
        <v>113728</v>
      </c>
      <c r="E12" s="66">
        <f t="shared" si="1"/>
        <v>113728</v>
      </c>
      <c r="F12" s="66">
        <f t="shared" si="1"/>
        <v>113728</v>
      </c>
      <c r="G12" s="132">
        <v>0</v>
      </c>
    </row>
    <row r="13" spans="1:7" ht="29.25" customHeight="1">
      <c r="A13" s="223"/>
      <c r="B13" s="294"/>
      <c r="C13" s="75" t="s">
        <v>88</v>
      </c>
      <c r="D13" s="66">
        <f t="shared" si="1"/>
        <v>107728</v>
      </c>
      <c r="E13" s="66">
        <f t="shared" si="1"/>
        <v>107728</v>
      </c>
      <c r="F13" s="66">
        <f t="shared" si="1"/>
        <v>107728</v>
      </c>
      <c r="G13" s="132">
        <v>0</v>
      </c>
    </row>
    <row r="14" spans="1:7" ht="27.75" customHeight="1">
      <c r="A14" s="223"/>
      <c r="B14" s="294"/>
      <c r="C14" s="75" t="s">
        <v>87</v>
      </c>
      <c r="D14" s="66">
        <f>SUM(D17)</f>
        <v>100</v>
      </c>
      <c r="E14" s="66">
        <f>SUM(E17)</f>
        <v>100</v>
      </c>
      <c r="F14" s="66">
        <f>SUM(F17)</f>
        <v>100</v>
      </c>
      <c r="G14" s="132">
        <v>0</v>
      </c>
    </row>
    <row r="15" spans="1:7" ht="64.5" customHeight="1">
      <c r="A15" s="223"/>
      <c r="B15" s="79">
        <v>75011</v>
      </c>
      <c r="C15" s="71" t="s">
        <v>108</v>
      </c>
      <c r="D15" s="73">
        <v>82403</v>
      </c>
      <c r="E15" s="73">
        <v>82403</v>
      </c>
      <c r="F15" s="73">
        <v>82403</v>
      </c>
      <c r="G15" s="122">
        <v>0</v>
      </c>
    </row>
    <row r="16" spans="1:7" ht="21.75" customHeight="1">
      <c r="A16" s="223"/>
      <c r="B16" s="79"/>
      <c r="C16" s="71" t="s">
        <v>88</v>
      </c>
      <c r="D16" s="73">
        <v>82403</v>
      </c>
      <c r="E16" s="73">
        <v>82403</v>
      </c>
      <c r="F16" s="73">
        <v>82403</v>
      </c>
      <c r="G16" s="122">
        <v>0</v>
      </c>
    </row>
    <row r="17" spans="1:7" ht="18.75" customHeight="1">
      <c r="A17" s="223"/>
      <c r="B17" s="79"/>
      <c r="C17" s="71" t="s">
        <v>87</v>
      </c>
      <c r="D17" s="135">
        <f>D16/D15*100</f>
        <v>100</v>
      </c>
      <c r="E17" s="135">
        <f>E16/E15*100</f>
        <v>100</v>
      </c>
      <c r="F17" s="135">
        <f>F16/F15*100</f>
        <v>100</v>
      </c>
      <c r="G17" s="122">
        <v>0</v>
      </c>
    </row>
    <row r="18" spans="1:7" ht="57" customHeight="1">
      <c r="A18" s="223"/>
      <c r="B18" s="284" t="s">
        <v>611</v>
      </c>
      <c r="C18" s="72" t="s">
        <v>752</v>
      </c>
      <c r="D18" s="73">
        <v>31325</v>
      </c>
      <c r="E18" s="73">
        <v>31325</v>
      </c>
      <c r="F18" s="73">
        <v>31325</v>
      </c>
      <c r="G18" s="73">
        <v>0</v>
      </c>
    </row>
    <row r="19" spans="1:7" ht="24" customHeight="1">
      <c r="A19" s="223"/>
      <c r="B19" s="79"/>
      <c r="C19" s="71" t="s">
        <v>88</v>
      </c>
      <c r="D19" s="73">
        <v>25325</v>
      </c>
      <c r="E19" s="73">
        <v>25325</v>
      </c>
      <c r="F19" s="73">
        <v>25325</v>
      </c>
      <c r="G19" s="122">
        <v>0</v>
      </c>
    </row>
    <row r="20" spans="1:7" ht="26.25" customHeight="1">
      <c r="A20" s="223"/>
      <c r="B20" s="79"/>
      <c r="C20" s="71" t="s">
        <v>87</v>
      </c>
      <c r="D20" s="135">
        <f>D19/D18*100</f>
        <v>80.84596967278532</v>
      </c>
      <c r="E20" s="135">
        <f>E19/E18*100</f>
        <v>80.84596967278532</v>
      </c>
      <c r="F20" s="135">
        <f>F19/F18*100</f>
        <v>80.84596967278532</v>
      </c>
      <c r="G20" s="122">
        <v>0</v>
      </c>
    </row>
    <row r="21" spans="1:8" ht="40.5" customHeight="1">
      <c r="A21" s="223">
        <v>751</v>
      </c>
      <c r="B21" s="79"/>
      <c r="C21" s="75" t="s">
        <v>97</v>
      </c>
      <c r="D21" s="66">
        <f aca="true" t="shared" si="2" ref="D21:F22">SUM(D24+D27)</f>
        <v>73319</v>
      </c>
      <c r="E21" s="66">
        <f t="shared" si="2"/>
        <v>73319</v>
      </c>
      <c r="F21" s="66">
        <f t="shared" si="2"/>
        <v>73319</v>
      </c>
      <c r="G21" s="132">
        <v>0</v>
      </c>
      <c r="H21" s="2"/>
    </row>
    <row r="22" spans="1:7" ht="26.25" customHeight="1">
      <c r="A22" s="223"/>
      <c r="B22" s="79"/>
      <c r="C22" s="75" t="s">
        <v>88</v>
      </c>
      <c r="D22" s="66">
        <f t="shared" si="2"/>
        <v>72969</v>
      </c>
      <c r="E22" s="66">
        <f t="shared" si="2"/>
        <v>72969</v>
      </c>
      <c r="F22" s="66">
        <f t="shared" si="2"/>
        <v>72969</v>
      </c>
      <c r="G22" s="132">
        <v>0</v>
      </c>
    </row>
    <row r="23" spans="1:7" ht="25.5" customHeight="1">
      <c r="A23" s="223"/>
      <c r="B23" s="79"/>
      <c r="C23" s="75" t="s">
        <v>87</v>
      </c>
      <c r="D23" s="134">
        <f>D22/D21*100</f>
        <v>99.52263396936674</v>
      </c>
      <c r="E23" s="134">
        <f>E22/E21*100</f>
        <v>99.52263396936674</v>
      </c>
      <c r="F23" s="134">
        <f>F22/F21*100</f>
        <v>99.52263396936674</v>
      </c>
      <c r="G23" s="132">
        <v>0</v>
      </c>
    </row>
    <row r="24" spans="1:7" ht="54.75" customHeight="1">
      <c r="A24" s="223"/>
      <c r="B24" s="79">
        <v>75101</v>
      </c>
      <c r="C24" s="71" t="s">
        <v>109</v>
      </c>
      <c r="D24" s="73">
        <v>1811</v>
      </c>
      <c r="E24" s="73">
        <v>1811</v>
      </c>
      <c r="F24" s="73">
        <v>1811</v>
      </c>
      <c r="G24" s="122">
        <v>0</v>
      </c>
    </row>
    <row r="25" spans="1:7" ht="20.25" customHeight="1">
      <c r="A25" s="223"/>
      <c r="B25" s="77"/>
      <c r="C25" s="71" t="s">
        <v>88</v>
      </c>
      <c r="D25" s="73">
        <v>1811</v>
      </c>
      <c r="E25" s="73">
        <v>1811</v>
      </c>
      <c r="F25" s="73">
        <v>1811</v>
      </c>
      <c r="G25" s="122">
        <v>0</v>
      </c>
    </row>
    <row r="26" spans="1:7" ht="21.75" customHeight="1">
      <c r="A26" s="223"/>
      <c r="B26" s="77"/>
      <c r="C26" s="71" t="s">
        <v>87</v>
      </c>
      <c r="D26" s="135">
        <f>D25/D24*100</f>
        <v>100</v>
      </c>
      <c r="E26" s="135">
        <f>E25/E24*100</f>
        <v>100</v>
      </c>
      <c r="F26" s="135">
        <f>F25/F24*100</f>
        <v>100</v>
      </c>
      <c r="G26" s="122">
        <v>0</v>
      </c>
    </row>
    <row r="27" spans="1:7" ht="27" customHeight="1">
      <c r="A27" s="29"/>
      <c r="B27" s="284" t="s">
        <v>429</v>
      </c>
      <c r="C27" s="285" t="s">
        <v>430</v>
      </c>
      <c r="D27" s="73">
        <v>71508</v>
      </c>
      <c r="E27" s="73">
        <v>71508</v>
      </c>
      <c r="F27" s="73">
        <v>71508</v>
      </c>
      <c r="G27" s="122">
        <v>0</v>
      </c>
    </row>
    <row r="28" spans="1:7" ht="18.75" customHeight="1">
      <c r="A28" s="29"/>
      <c r="B28" s="79"/>
      <c r="C28" s="71" t="s">
        <v>88</v>
      </c>
      <c r="D28" s="73">
        <v>71158</v>
      </c>
      <c r="E28" s="73">
        <v>71158</v>
      </c>
      <c r="F28" s="73">
        <v>71158</v>
      </c>
      <c r="G28" s="122">
        <v>0</v>
      </c>
    </row>
    <row r="29" spans="1:7" ht="21" customHeight="1">
      <c r="A29" s="29"/>
      <c r="B29" s="79"/>
      <c r="C29" s="71" t="s">
        <v>87</v>
      </c>
      <c r="D29" s="135">
        <f>D28/D27*100</f>
        <v>99.51054427476646</v>
      </c>
      <c r="E29" s="135">
        <f>E28/E27*100</f>
        <v>99.51054427476646</v>
      </c>
      <c r="F29" s="135">
        <f>F28/F27*100</f>
        <v>99.51054427476646</v>
      </c>
      <c r="G29" s="122">
        <v>0</v>
      </c>
    </row>
    <row r="30" spans="1:7" ht="30.75" customHeight="1">
      <c r="A30" s="291">
        <v>801</v>
      </c>
      <c r="B30" s="292"/>
      <c r="C30" s="293" t="s">
        <v>95</v>
      </c>
      <c r="D30" s="66">
        <f aca="true" t="shared" si="3" ref="D30:F31">SUM(D33)</f>
        <v>86007</v>
      </c>
      <c r="E30" s="66">
        <f t="shared" si="3"/>
        <v>86007</v>
      </c>
      <c r="F30" s="66">
        <f t="shared" si="3"/>
        <v>86007</v>
      </c>
      <c r="G30" s="66">
        <f>SUM(G33+G36)</f>
        <v>0</v>
      </c>
    </row>
    <row r="31" spans="1:7" ht="18" customHeight="1">
      <c r="A31" s="291"/>
      <c r="B31" s="292"/>
      <c r="C31" s="71" t="s">
        <v>88</v>
      </c>
      <c r="D31" s="66">
        <f t="shared" si="3"/>
        <v>78978.56</v>
      </c>
      <c r="E31" s="66">
        <f t="shared" si="3"/>
        <v>78978.56</v>
      </c>
      <c r="F31" s="66">
        <f t="shared" si="3"/>
        <v>78978.56</v>
      </c>
      <c r="G31" s="122">
        <v>0</v>
      </c>
    </row>
    <row r="32" spans="1:7" ht="20.25" customHeight="1">
      <c r="A32" s="291"/>
      <c r="B32" s="292"/>
      <c r="C32" s="71" t="s">
        <v>87</v>
      </c>
      <c r="D32" s="135">
        <f>D31/D30*100</f>
        <v>91.82806050670294</v>
      </c>
      <c r="E32" s="135">
        <f>E31/E30*100</f>
        <v>91.82806050670294</v>
      </c>
      <c r="F32" s="135">
        <f>F31/F30*100</f>
        <v>91.82806050670294</v>
      </c>
      <c r="G32" s="122">
        <v>0</v>
      </c>
    </row>
    <row r="33" spans="1:7" ht="48" customHeight="1">
      <c r="A33" s="283"/>
      <c r="B33" s="284" t="s">
        <v>431</v>
      </c>
      <c r="C33" s="285" t="s">
        <v>432</v>
      </c>
      <c r="D33" s="286">
        <v>86007</v>
      </c>
      <c r="E33" s="286">
        <v>86007</v>
      </c>
      <c r="F33" s="286">
        <v>86007</v>
      </c>
      <c r="G33" s="122">
        <v>0</v>
      </c>
    </row>
    <row r="34" spans="1:7" ht="18" customHeight="1">
      <c r="A34" s="223"/>
      <c r="B34" s="79"/>
      <c r="C34" s="71" t="s">
        <v>88</v>
      </c>
      <c r="D34" s="73">
        <v>78978.56</v>
      </c>
      <c r="E34" s="73">
        <v>78978.56</v>
      </c>
      <c r="F34" s="73">
        <v>78978.56</v>
      </c>
      <c r="G34" s="122">
        <v>0</v>
      </c>
    </row>
    <row r="35" spans="1:7" ht="22.5" customHeight="1">
      <c r="A35" s="223"/>
      <c r="B35" s="79"/>
      <c r="C35" s="71" t="s">
        <v>87</v>
      </c>
      <c r="D35" s="135">
        <f>D34/D33*100</f>
        <v>91.82806050670294</v>
      </c>
      <c r="E35" s="135">
        <f>E34/E33*100</f>
        <v>91.82806050670294</v>
      </c>
      <c r="F35" s="135">
        <f>F34/F33*100</f>
        <v>91.82806050670294</v>
      </c>
      <c r="G35" s="122">
        <v>0</v>
      </c>
    </row>
    <row r="36" spans="1:8" ht="20.25" customHeight="1">
      <c r="A36" s="223">
        <v>852</v>
      </c>
      <c r="B36" s="77"/>
      <c r="C36" s="76" t="s">
        <v>433</v>
      </c>
      <c r="D36" s="66">
        <f aca="true" t="shared" si="4" ref="D36:F37">SUM(D39+D42)</f>
        <v>12327</v>
      </c>
      <c r="E36" s="66">
        <f t="shared" si="4"/>
        <v>12327</v>
      </c>
      <c r="F36" s="66">
        <f t="shared" si="4"/>
        <v>12327</v>
      </c>
      <c r="G36" s="132">
        <v>0</v>
      </c>
      <c r="H36" s="2"/>
    </row>
    <row r="37" spans="1:8" ht="20.25" customHeight="1">
      <c r="A37" s="287"/>
      <c r="B37" s="77"/>
      <c r="C37" s="75" t="s">
        <v>88</v>
      </c>
      <c r="D37" s="66">
        <f t="shared" si="4"/>
        <v>12327</v>
      </c>
      <c r="E37" s="66">
        <f t="shared" si="4"/>
        <v>12327</v>
      </c>
      <c r="F37" s="66">
        <f t="shared" si="4"/>
        <v>12327</v>
      </c>
      <c r="G37" s="132">
        <v>0</v>
      </c>
      <c r="H37" s="2"/>
    </row>
    <row r="38" spans="1:8" ht="21" customHeight="1">
      <c r="A38" s="287"/>
      <c r="B38" s="79"/>
      <c r="C38" s="75" t="s">
        <v>87</v>
      </c>
      <c r="D38" s="134">
        <f>D37/D36*100</f>
        <v>100</v>
      </c>
      <c r="E38" s="134">
        <f>E37/E36*100</f>
        <v>100</v>
      </c>
      <c r="F38" s="134">
        <f>F37/F36*100</f>
        <v>100</v>
      </c>
      <c r="G38" s="132">
        <v>0</v>
      </c>
      <c r="H38" s="2"/>
    </row>
    <row r="39" spans="1:8" ht="31.5" customHeight="1">
      <c r="A39" s="287"/>
      <c r="B39" s="10">
        <v>85215</v>
      </c>
      <c r="C39" s="10" t="s">
        <v>434</v>
      </c>
      <c r="D39" s="73">
        <v>206</v>
      </c>
      <c r="E39" s="73">
        <v>206</v>
      </c>
      <c r="F39" s="73">
        <v>206</v>
      </c>
      <c r="G39" s="122">
        <v>0</v>
      </c>
      <c r="H39" s="2"/>
    </row>
    <row r="40" spans="1:8" ht="21.75" customHeight="1">
      <c r="A40" s="287"/>
      <c r="B40" s="79"/>
      <c r="C40" s="71" t="s">
        <v>88</v>
      </c>
      <c r="D40" s="73">
        <v>206</v>
      </c>
      <c r="E40" s="73">
        <v>206</v>
      </c>
      <c r="F40" s="73">
        <v>206</v>
      </c>
      <c r="G40" s="122">
        <v>0</v>
      </c>
      <c r="H40" s="2"/>
    </row>
    <row r="41" spans="1:8" ht="22.5" customHeight="1">
      <c r="A41" s="287"/>
      <c r="B41" s="79"/>
      <c r="C41" s="71" t="s">
        <v>87</v>
      </c>
      <c r="D41" s="135">
        <f>D40/D39*100</f>
        <v>100</v>
      </c>
      <c r="E41" s="135">
        <f>E40/E39*100</f>
        <v>100</v>
      </c>
      <c r="F41" s="135">
        <f>F40/F39*100</f>
        <v>100</v>
      </c>
      <c r="G41" s="122">
        <v>0</v>
      </c>
      <c r="H41" s="2"/>
    </row>
    <row r="42" spans="1:7" ht="54.75" customHeight="1">
      <c r="A42" s="287"/>
      <c r="B42" s="10">
        <v>85228</v>
      </c>
      <c r="C42" s="10" t="s">
        <v>102</v>
      </c>
      <c r="D42" s="73">
        <v>12121</v>
      </c>
      <c r="E42" s="73">
        <v>12121</v>
      </c>
      <c r="F42" s="73">
        <v>12121</v>
      </c>
      <c r="G42" s="122">
        <v>0</v>
      </c>
    </row>
    <row r="43" spans="1:7" ht="23.25" customHeight="1">
      <c r="A43" s="287"/>
      <c r="B43" s="79"/>
      <c r="C43" s="71" t="s">
        <v>88</v>
      </c>
      <c r="D43" s="73">
        <v>12121</v>
      </c>
      <c r="E43" s="73">
        <v>12121</v>
      </c>
      <c r="F43" s="73">
        <v>12121</v>
      </c>
      <c r="G43" s="122">
        <v>0</v>
      </c>
    </row>
    <row r="44" spans="1:7" ht="20.25" customHeight="1">
      <c r="A44" s="287"/>
      <c r="B44" s="79"/>
      <c r="C44" s="71" t="s">
        <v>87</v>
      </c>
      <c r="D44" s="135">
        <f>D43/D42*100</f>
        <v>100</v>
      </c>
      <c r="E44" s="135">
        <f>E43/E42*100</f>
        <v>100</v>
      </c>
      <c r="F44" s="135">
        <f>F43/F42*100</f>
        <v>100</v>
      </c>
      <c r="G44" s="122">
        <v>0</v>
      </c>
    </row>
    <row r="45" spans="1:7" ht="27" customHeight="1">
      <c r="A45" s="223">
        <v>855</v>
      </c>
      <c r="B45" s="77"/>
      <c r="C45" s="65" t="s">
        <v>198</v>
      </c>
      <c r="D45" s="66">
        <f aca="true" t="shared" si="5" ref="D45:F46">SUM(D48+D51+D54+D57+D60)</f>
        <v>13657801</v>
      </c>
      <c r="E45" s="66">
        <f t="shared" si="5"/>
        <v>13657801</v>
      </c>
      <c r="F45" s="66">
        <f t="shared" si="5"/>
        <v>13657801</v>
      </c>
      <c r="G45" s="132">
        <v>0</v>
      </c>
    </row>
    <row r="46" spans="1:7" ht="24" customHeight="1">
      <c r="A46" s="287"/>
      <c r="B46" s="77"/>
      <c r="C46" s="75" t="s">
        <v>88</v>
      </c>
      <c r="D46" s="66">
        <f t="shared" si="5"/>
        <v>13656845.64</v>
      </c>
      <c r="E46" s="66">
        <f t="shared" si="5"/>
        <v>13656845.64</v>
      </c>
      <c r="F46" s="66">
        <f t="shared" si="5"/>
        <v>13656845.64</v>
      </c>
      <c r="G46" s="132">
        <v>0</v>
      </c>
    </row>
    <row r="47" spans="1:7" ht="20.25" customHeight="1">
      <c r="A47" s="287"/>
      <c r="B47" s="79"/>
      <c r="C47" s="75" t="s">
        <v>87</v>
      </c>
      <c r="D47" s="134">
        <f>D46/D45*100</f>
        <v>99.99300502328303</v>
      </c>
      <c r="E47" s="134">
        <f>E46/E45*100</f>
        <v>99.99300502328303</v>
      </c>
      <c r="F47" s="134">
        <f>F46/F45*100</f>
        <v>99.99300502328303</v>
      </c>
      <c r="G47" s="132">
        <v>0</v>
      </c>
    </row>
    <row r="48" spans="1:7" ht="39" customHeight="1">
      <c r="A48" s="287"/>
      <c r="B48" s="288" t="s">
        <v>200</v>
      </c>
      <c r="C48" s="289" t="s">
        <v>201</v>
      </c>
      <c r="D48" s="73">
        <v>9924549</v>
      </c>
      <c r="E48" s="73">
        <v>9924549</v>
      </c>
      <c r="F48" s="73">
        <v>9924549</v>
      </c>
      <c r="G48" s="122">
        <v>0</v>
      </c>
    </row>
    <row r="49" spans="1:7" ht="19.5" customHeight="1">
      <c r="A49" s="287"/>
      <c r="B49" s="79"/>
      <c r="C49" s="71" t="s">
        <v>88</v>
      </c>
      <c r="D49" s="73">
        <v>9924527.58</v>
      </c>
      <c r="E49" s="73">
        <v>9924527.58</v>
      </c>
      <c r="F49" s="73">
        <v>9924527.58</v>
      </c>
      <c r="G49" s="122">
        <v>0</v>
      </c>
    </row>
    <row r="50" spans="1:7" ht="22.5" customHeight="1">
      <c r="A50" s="287"/>
      <c r="B50" s="79"/>
      <c r="C50" s="71" t="s">
        <v>87</v>
      </c>
      <c r="D50" s="135">
        <f>D49/D48*100</f>
        <v>99.99978417155279</v>
      </c>
      <c r="E50" s="135">
        <f>E49/E48*100</f>
        <v>99.99978417155279</v>
      </c>
      <c r="F50" s="135">
        <f>F49/F48*100</f>
        <v>99.99978417155279</v>
      </c>
      <c r="G50" s="122">
        <v>0</v>
      </c>
    </row>
    <row r="51" spans="1:7" ht="102.75" customHeight="1">
      <c r="A51" s="31"/>
      <c r="B51" s="58" t="s">
        <v>202</v>
      </c>
      <c r="C51" s="59" t="s">
        <v>203</v>
      </c>
      <c r="D51" s="73">
        <v>3348631</v>
      </c>
      <c r="E51" s="73">
        <v>3348631</v>
      </c>
      <c r="F51" s="73">
        <v>3348631</v>
      </c>
      <c r="G51" s="122">
        <v>0</v>
      </c>
    </row>
    <row r="52" spans="1:7" ht="28.5" customHeight="1">
      <c r="A52" s="31"/>
      <c r="B52" s="79"/>
      <c r="C52" s="71" t="s">
        <v>88</v>
      </c>
      <c r="D52" s="73">
        <v>3348124.67</v>
      </c>
      <c r="E52" s="73">
        <v>3348124.67</v>
      </c>
      <c r="F52" s="73">
        <v>3348124.67</v>
      </c>
      <c r="G52" s="122">
        <v>0</v>
      </c>
    </row>
    <row r="53" spans="1:7" ht="22.5" customHeight="1">
      <c r="A53" s="31"/>
      <c r="B53" s="79"/>
      <c r="C53" s="71" t="s">
        <v>87</v>
      </c>
      <c r="D53" s="135">
        <f>D52/D51*100</f>
        <v>99.98487949254486</v>
      </c>
      <c r="E53" s="135">
        <f>E52/E51*100</f>
        <v>99.98487949254486</v>
      </c>
      <c r="F53" s="135">
        <f>F52/F51*100</f>
        <v>99.98487949254486</v>
      </c>
      <c r="G53" s="122">
        <v>0</v>
      </c>
    </row>
    <row r="54" spans="1:7" ht="24.75" customHeight="1">
      <c r="A54" s="287"/>
      <c r="B54" s="58" t="s">
        <v>204</v>
      </c>
      <c r="C54" s="59" t="s">
        <v>205</v>
      </c>
      <c r="D54" s="73">
        <v>264</v>
      </c>
      <c r="E54" s="73">
        <v>264</v>
      </c>
      <c r="F54" s="73">
        <v>264</v>
      </c>
      <c r="G54" s="122">
        <v>0</v>
      </c>
    </row>
    <row r="55" spans="1:7" ht="20.25" customHeight="1">
      <c r="A55" s="287"/>
      <c r="B55" s="79"/>
      <c r="C55" s="71" t="s">
        <v>88</v>
      </c>
      <c r="D55" s="73">
        <v>225.81</v>
      </c>
      <c r="E55" s="73">
        <v>225.81</v>
      </c>
      <c r="F55" s="73">
        <v>225.81</v>
      </c>
      <c r="G55" s="122">
        <v>0</v>
      </c>
    </row>
    <row r="56" spans="1:7" ht="22.5" customHeight="1">
      <c r="A56" s="287"/>
      <c r="B56" s="79"/>
      <c r="C56" s="71" t="s">
        <v>87</v>
      </c>
      <c r="D56" s="135">
        <f>D55/D54*100</f>
        <v>85.5340909090909</v>
      </c>
      <c r="E56" s="135">
        <f>E55/E54*100</f>
        <v>85.5340909090909</v>
      </c>
      <c r="F56" s="135">
        <f>F55/F54*100</f>
        <v>85.5340909090909</v>
      </c>
      <c r="G56" s="122">
        <v>0</v>
      </c>
    </row>
    <row r="57" spans="1:7" ht="37.5" customHeight="1">
      <c r="A57" s="287"/>
      <c r="B57" s="58" t="s">
        <v>215</v>
      </c>
      <c r="C57" s="59" t="s">
        <v>216</v>
      </c>
      <c r="D57" s="73">
        <v>365800</v>
      </c>
      <c r="E57" s="73">
        <v>365800</v>
      </c>
      <c r="F57" s="73">
        <v>365800</v>
      </c>
      <c r="G57" s="122">
        <v>0</v>
      </c>
    </row>
    <row r="58" spans="1:7" ht="24.75" customHeight="1">
      <c r="A58" s="223"/>
      <c r="B58" s="79"/>
      <c r="C58" s="71" t="s">
        <v>88</v>
      </c>
      <c r="D58" s="73">
        <v>365800</v>
      </c>
      <c r="E58" s="73">
        <v>365800</v>
      </c>
      <c r="F58" s="73">
        <v>365800</v>
      </c>
      <c r="G58" s="122">
        <v>0</v>
      </c>
    </row>
    <row r="59" spans="1:7" ht="23.25" customHeight="1">
      <c r="A59" s="79"/>
      <c r="B59" s="79"/>
      <c r="C59" s="71" t="s">
        <v>87</v>
      </c>
      <c r="D59" s="135">
        <f>D58/D57*100</f>
        <v>100</v>
      </c>
      <c r="E59" s="135">
        <f>E58/E57*100</f>
        <v>100</v>
      </c>
      <c r="F59" s="135">
        <f>F58/F57*100</f>
        <v>100</v>
      </c>
      <c r="G59" s="122">
        <v>0</v>
      </c>
    </row>
    <row r="60" spans="1:8" ht="117" customHeight="1">
      <c r="A60" s="287"/>
      <c r="B60" s="58" t="s">
        <v>288</v>
      </c>
      <c r="C60" s="290" t="s">
        <v>301</v>
      </c>
      <c r="D60" s="60" t="s">
        <v>610</v>
      </c>
      <c r="E60" s="60" t="s">
        <v>610</v>
      </c>
      <c r="F60" s="60" t="s">
        <v>610</v>
      </c>
      <c r="G60" s="122">
        <v>0</v>
      </c>
      <c r="H60" s="2"/>
    </row>
    <row r="61" spans="1:8" ht="19.5" customHeight="1">
      <c r="A61" s="223"/>
      <c r="B61" s="79"/>
      <c r="C61" s="71" t="s">
        <v>88</v>
      </c>
      <c r="D61" s="73">
        <v>18167.58</v>
      </c>
      <c r="E61" s="73">
        <v>18167.58</v>
      </c>
      <c r="F61" s="73">
        <v>18167.58</v>
      </c>
      <c r="G61" s="122">
        <v>0</v>
      </c>
      <c r="H61" s="2"/>
    </row>
    <row r="62" spans="1:8" ht="19.5" customHeight="1">
      <c r="A62" s="79"/>
      <c r="B62" s="79"/>
      <c r="C62" s="71" t="s">
        <v>87</v>
      </c>
      <c r="D62" s="135">
        <f>D61/D60*100</f>
        <v>97.90149269817321</v>
      </c>
      <c r="E62" s="135">
        <f>E61/E60*100</f>
        <v>97.90149269817321</v>
      </c>
      <c r="F62" s="135">
        <f>F61/F60*100</f>
        <v>97.90149269817321</v>
      </c>
      <c r="G62" s="122">
        <v>0</v>
      </c>
      <c r="H62" s="2"/>
    </row>
    <row r="63" spans="1:8" ht="45.75" customHeight="1">
      <c r="A63" s="223"/>
      <c r="B63" s="77"/>
      <c r="C63" s="80" t="s">
        <v>435</v>
      </c>
      <c r="D63" s="66">
        <f aca="true" t="shared" si="6" ref="D63:F64">SUM(D6+D12+D21+D30+D36+D45)</f>
        <v>14843334.36</v>
      </c>
      <c r="E63" s="66">
        <f t="shared" si="6"/>
        <v>14843334.36</v>
      </c>
      <c r="F63" s="66">
        <f t="shared" si="6"/>
        <v>14843334.36</v>
      </c>
      <c r="G63" s="132">
        <v>0</v>
      </c>
      <c r="H63" s="2"/>
    </row>
    <row r="64" spans="1:8" ht="25.5" customHeight="1">
      <c r="A64" s="297"/>
      <c r="B64" s="77"/>
      <c r="C64" s="80" t="s">
        <v>88</v>
      </c>
      <c r="D64" s="66">
        <f t="shared" si="6"/>
        <v>14829000.56</v>
      </c>
      <c r="E64" s="66">
        <f t="shared" si="6"/>
        <v>14829000.56</v>
      </c>
      <c r="F64" s="66">
        <f t="shared" si="6"/>
        <v>14829000.56</v>
      </c>
      <c r="G64" s="132">
        <v>0</v>
      </c>
      <c r="H64" s="2"/>
    </row>
    <row r="65" spans="1:8" ht="23.25" customHeight="1">
      <c r="A65" s="298"/>
      <c r="B65" s="77"/>
      <c r="C65" s="80" t="s">
        <v>87</v>
      </c>
      <c r="D65" s="134">
        <f>D64/D63*100</f>
        <v>99.90343274865097</v>
      </c>
      <c r="E65" s="134">
        <f>E64/E63*100</f>
        <v>99.90343274865097</v>
      </c>
      <c r="F65" s="134">
        <f>F64/F63*100</f>
        <v>99.90343274865097</v>
      </c>
      <c r="G65" s="132">
        <v>0</v>
      </c>
      <c r="H65" s="2"/>
    </row>
    <row r="66" spans="1:7" ht="24.75" customHeight="1">
      <c r="A66" s="35"/>
      <c r="B66" s="35"/>
      <c r="C66" s="35"/>
      <c r="D66" s="35"/>
      <c r="E66" s="35"/>
      <c r="F66" s="35"/>
      <c r="G66" s="36"/>
    </row>
    <row r="67" spans="1:7" ht="24" customHeight="1">
      <c r="A67" s="261"/>
      <c r="B67" s="35"/>
      <c r="C67" s="35"/>
      <c r="D67" s="35"/>
      <c r="E67" s="35"/>
      <c r="F67" s="35"/>
      <c r="G67" s="36"/>
    </row>
    <row r="68" ht="21.75" customHeight="1"/>
  </sheetData>
  <sheetProtection/>
  <mergeCells count="7">
    <mergeCell ref="A2:G2"/>
    <mergeCell ref="A3:A4"/>
    <mergeCell ref="B3:B4"/>
    <mergeCell ref="C3:C4"/>
    <mergeCell ref="D3:D4"/>
    <mergeCell ref="E3:E4"/>
    <mergeCell ref="F3:G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7">
      <selection activeCell="D8" sqref="D8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spans="1:5" ht="15.75" customHeight="1">
      <c r="A1" s="2"/>
      <c r="B1" s="2" t="s">
        <v>550</v>
      </c>
      <c r="C1" s="2"/>
      <c r="D1" s="12"/>
      <c r="E1" s="12"/>
    </row>
    <row r="2" spans="1:5" ht="36" customHeight="1">
      <c r="A2" s="359" t="s">
        <v>549</v>
      </c>
      <c r="B2" s="359"/>
      <c r="C2" s="359"/>
      <c r="D2" s="359"/>
      <c r="E2" s="359"/>
    </row>
    <row r="3" spans="1:5" ht="19.5" customHeight="1">
      <c r="A3" s="360" t="s">
        <v>6</v>
      </c>
      <c r="B3" s="360" t="s">
        <v>0</v>
      </c>
      <c r="C3" s="360" t="s">
        <v>3</v>
      </c>
      <c r="D3" s="358" t="s">
        <v>49</v>
      </c>
      <c r="E3" s="364" t="s">
        <v>50</v>
      </c>
    </row>
    <row r="4" spans="1:5" ht="19.5" customHeight="1">
      <c r="A4" s="360"/>
      <c r="B4" s="360"/>
      <c r="C4" s="360"/>
      <c r="D4" s="358"/>
      <c r="E4" s="365"/>
    </row>
    <row r="5" spans="1:5" ht="19.5" customHeight="1">
      <c r="A5" s="360"/>
      <c r="B5" s="360"/>
      <c r="C5" s="360"/>
      <c r="D5" s="358"/>
      <c r="E5" s="366"/>
    </row>
    <row r="6" spans="1:5" ht="17.2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</row>
    <row r="7" spans="1:5" ht="36" customHeight="1">
      <c r="A7" s="76">
        <v>1</v>
      </c>
      <c r="B7" s="76">
        <v>921</v>
      </c>
      <c r="C7" s="76"/>
      <c r="D7" s="75" t="s">
        <v>100</v>
      </c>
      <c r="E7" s="66">
        <f>SUM(E10+E13)</f>
        <v>670000</v>
      </c>
    </row>
    <row r="8" spans="1:5" ht="30" customHeight="1">
      <c r="A8" s="30"/>
      <c r="B8" s="76"/>
      <c r="C8" s="76"/>
      <c r="D8" s="75" t="s">
        <v>88</v>
      </c>
      <c r="E8" s="66">
        <f>SUM(E11+E14)</f>
        <v>670000</v>
      </c>
    </row>
    <row r="9" spans="1:5" ht="30" customHeight="1">
      <c r="A9" s="30"/>
      <c r="B9" s="76"/>
      <c r="C9" s="76"/>
      <c r="D9" s="75" t="s">
        <v>87</v>
      </c>
      <c r="E9" s="134">
        <f>E8/E7*100</f>
        <v>100</v>
      </c>
    </row>
    <row r="10" spans="1:5" ht="30" customHeight="1">
      <c r="A10" s="28"/>
      <c r="B10" s="77"/>
      <c r="C10" s="79">
        <v>92109</v>
      </c>
      <c r="D10" s="77" t="s">
        <v>103</v>
      </c>
      <c r="E10" s="73">
        <v>430000</v>
      </c>
    </row>
    <row r="11" spans="1:5" ht="30" customHeight="1">
      <c r="A11" s="28"/>
      <c r="B11" s="28"/>
      <c r="C11" s="79"/>
      <c r="D11" s="71" t="s">
        <v>88</v>
      </c>
      <c r="E11" s="73">
        <v>430000</v>
      </c>
    </row>
    <row r="12" spans="1:5" ht="30" customHeight="1">
      <c r="A12" s="28"/>
      <c r="B12" s="28"/>
      <c r="C12" s="79"/>
      <c r="D12" s="71" t="s">
        <v>87</v>
      </c>
      <c r="E12" s="135">
        <f>E11/E10*100</f>
        <v>100</v>
      </c>
    </row>
    <row r="13" spans="1:5" ht="30" customHeight="1">
      <c r="A13" s="77"/>
      <c r="B13" s="77"/>
      <c r="C13" s="79">
        <v>92116</v>
      </c>
      <c r="D13" s="77" t="s">
        <v>104</v>
      </c>
      <c r="E13" s="73">
        <v>240000</v>
      </c>
    </row>
    <row r="14" spans="1:5" ht="30" customHeight="1">
      <c r="A14" s="28"/>
      <c r="B14" s="28"/>
      <c r="C14" s="77"/>
      <c r="D14" s="71" t="s">
        <v>88</v>
      </c>
      <c r="E14" s="73">
        <v>240000</v>
      </c>
    </row>
    <row r="15" spans="1:5" ht="30" customHeight="1">
      <c r="A15" s="28"/>
      <c r="B15" s="28"/>
      <c r="C15" s="77"/>
      <c r="D15" s="71" t="s">
        <v>87</v>
      </c>
      <c r="E15" s="135">
        <f>E14/E13*100</f>
        <v>100</v>
      </c>
    </row>
    <row r="17" ht="12.75">
      <c r="A17" s="3"/>
    </row>
  </sheetData>
  <sheetProtection/>
  <mergeCells count="6">
    <mergeCell ref="A2:E2"/>
    <mergeCell ref="A3:A5"/>
    <mergeCell ref="B3:B5"/>
    <mergeCell ref="C3:C5"/>
    <mergeCell ref="D3:D5"/>
    <mergeCell ref="E3:E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8">
      <selection activeCell="D46" sqref="D46"/>
    </sheetView>
  </sheetViews>
  <sheetFormatPr defaultColWidth="9.140625" defaultRowHeight="12.75"/>
  <cols>
    <col min="1" max="1" width="4.140625" style="36" customWidth="1"/>
    <col min="2" max="2" width="6.7109375" style="36" customWidth="1"/>
    <col min="3" max="3" width="8.8515625" style="36" customWidth="1"/>
    <col min="4" max="4" width="46.421875" style="36" customWidth="1"/>
    <col min="5" max="5" width="18.140625" style="36" customWidth="1"/>
    <col min="6" max="6" width="23.140625" style="36" customWidth="1"/>
    <col min="7" max="7" width="16.8515625" style="36" customWidth="1"/>
    <col min="8" max="16384" width="9.140625" style="36" customWidth="1"/>
  </cols>
  <sheetData>
    <row r="1" spans="1:5" ht="21" customHeight="1">
      <c r="A1" s="2"/>
      <c r="B1" s="2" t="s">
        <v>546</v>
      </c>
      <c r="C1" s="2"/>
      <c r="D1" s="12"/>
      <c r="E1" s="12"/>
    </row>
    <row r="2" spans="1:5" ht="65.25" customHeight="1" hidden="1">
      <c r="A2" s="2"/>
      <c r="B2" s="2"/>
      <c r="C2" s="2"/>
      <c r="D2" s="370"/>
      <c r="E2" s="370"/>
    </row>
    <row r="3" spans="1:5" ht="42" customHeight="1">
      <c r="A3" s="361" t="s">
        <v>545</v>
      </c>
      <c r="B3" s="361"/>
      <c r="C3" s="361"/>
      <c r="D3" s="361"/>
      <c r="E3" s="361"/>
    </row>
    <row r="4" spans="4:5" ht="19.5" customHeight="1" hidden="1">
      <c r="D4" s="35"/>
      <c r="E4" s="57"/>
    </row>
    <row r="5" spans="1:5" ht="12.75">
      <c r="A5" s="374" t="s">
        <v>6</v>
      </c>
      <c r="B5" s="374" t="s">
        <v>0</v>
      </c>
      <c r="C5" s="374" t="s">
        <v>3</v>
      </c>
      <c r="D5" s="378" t="s">
        <v>7</v>
      </c>
      <c r="E5" s="375" t="s">
        <v>50</v>
      </c>
    </row>
    <row r="6" spans="1:5" ht="12.75">
      <c r="A6" s="374"/>
      <c r="B6" s="374"/>
      <c r="C6" s="374"/>
      <c r="D6" s="378"/>
      <c r="E6" s="376"/>
    </row>
    <row r="7" spans="1:5" ht="12.75">
      <c r="A7" s="374"/>
      <c r="B7" s="374"/>
      <c r="C7" s="374"/>
      <c r="D7" s="378"/>
      <c r="E7" s="377"/>
    </row>
    <row r="8" spans="1:5" ht="15.75">
      <c r="A8" s="81">
        <v>1</v>
      </c>
      <c r="B8" s="81">
        <v>2</v>
      </c>
      <c r="C8" s="81">
        <v>3</v>
      </c>
      <c r="D8" s="81">
        <v>4</v>
      </c>
      <c r="E8" s="81">
        <v>5</v>
      </c>
    </row>
    <row r="9" spans="1:5" ht="48.75" customHeight="1">
      <c r="A9" s="371" t="s">
        <v>85</v>
      </c>
      <c r="B9" s="372"/>
      <c r="C9" s="373"/>
      <c r="D9" s="82" t="s">
        <v>84</v>
      </c>
      <c r="E9" s="83"/>
    </row>
    <row r="10" spans="1:5" ht="23.25" customHeight="1">
      <c r="A10" s="76">
        <v>1</v>
      </c>
      <c r="B10" s="84">
        <v>600</v>
      </c>
      <c r="C10" s="10"/>
      <c r="D10" s="75" t="s">
        <v>91</v>
      </c>
      <c r="E10" s="66">
        <f>SUM(E13)</f>
        <v>520000</v>
      </c>
    </row>
    <row r="11" spans="1:5" ht="19.5" customHeight="1">
      <c r="A11" s="76"/>
      <c r="B11" s="84"/>
      <c r="C11" s="10"/>
      <c r="D11" s="75" t="s">
        <v>88</v>
      </c>
      <c r="E11" s="66">
        <f>SUM(E14)</f>
        <v>517029.56</v>
      </c>
    </row>
    <row r="12" spans="1:5" ht="21.75" customHeight="1">
      <c r="A12" s="76"/>
      <c r="B12" s="84"/>
      <c r="C12" s="10"/>
      <c r="D12" s="75" t="s">
        <v>87</v>
      </c>
      <c r="E12" s="134">
        <f>E11/E10*100</f>
        <v>99.42876153846154</v>
      </c>
    </row>
    <row r="13" spans="1:6" ht="24" customHeight="1">
      <c r="A13" s="85"/>
      <c r="B13" s="84"/>
      <c r="C13" s="10">
        <v>60004</v>
      </c>
      <c r="D13" s="71" t="s">
        <v>105</v>
      </c>
      <c r="E13" s="73">
        <v>520000</v>
      </c>
      <c r="F13" s="2"/>
    </row>
    <row r="14" spans="1:5" ht="24" customHeight="1">
      <c r="A14" s="85"/>
      <c r="B14" s="84"/>
      <c r="C14" s="10"/>
      <c r="D14" s="71" t="s">
        <v>88</v>
      </c>
      <c r="E14" s="73">
        <v>517029.56</v>
      </c>
    </row>
    <row r="15" spans="1:5" ht="24" customHeight="1">
      <c r="A15" s="85"/>
      <c r="B15" s="84"/>
      <c r="C15" s="10"/>
      <c r="D15" s="71" t="s">
        <v>87</v>
      </c>
      <c r="E15" s="135">
        <f>E14/E13*100</f>
        <v>99.42876153846154</v>
      </c>
    </row>
    <row r="16" spans="1:5" ht="24" customHeight="1">
      <c r="A16" s="76">
        <v>2</v>
      </c>
      <c r="B16" s="84">
        <v>710</v>
      </c>
      <c r="C16" s="89"/>
      <c r="D16" s="75" t="s">
        <v>96</v>
      </c>
      <c r="E16" s="66">
        <f>SUM(E19)</f>
        <v>17629.57</v>
      </c>
    </row>
    <row r="17" spans="1:5" ht="24" customHeight="1">
      <c r="A17" s="85"/>
      <c r="B17" s="142"/>
      <c r="C17" s="89"/>
      <c r="D17" s="75" t="s">
        <v>88</v>
      </c>
      <c r="E17" s="66">
        <f>SUM(E20)</f>
        <v>9479.34</v>
      </c>
    </row>
    <row r="18" spans="1:5" ht="24" customHeight="1">
      <c r="A18" s="85"/>
      <c r="B18" s="142"/>
      <c r="C18" s="89"/>
      <c r="D18" s="75" t="s">
        <v>87</v>
      </c>
      <c r="E18" s="134">
        <f>E17/E16*100</f>
        <v>53.76954741380533</v>
      </c>
    </row>
    <row r="19" spans="1:5" ht="35.25" customHeight="1">
      <c r="A19" s="85"/>
      <c r="B19" s="90"/>
      <c r="C19" s="86">
        <v>71095</v>
      </c>
      <c r="D19" s="87" t="s">
        <v>210</v>
      </c>
      <c r="E19" s="88">
        <v>17629.57</v>
      </c>
    </row>
    <row r="20" spans="1:5" ht="24" customHeight="1">
      <c r="A20" s="85"/>
      <c r="B20" s="84"/>
      <c r="C20" s="10"/>
      <c r="D20" s="71" t="s">
        <v>88</v>
      </c>
      <c r="E20" s="88">
        <v>9479.34</v>
      </c>
    </row>
    <row r="21" spans="1:5" ht="24" customHeight="1">
      <c r="A21" s="85"/>
      <c r="B21" s="84"/>
      <c r="C21" s="10"/>
      <c r="D21" s="71" t="s">
        <v>87</v>
      </c>
      <c r="E21" s="135">
        <f>E20/E19*100</f>
        <v>53.76954741380533</v>
      </c>
    </row>
    <row r="22" spans="1:6" ht="23.25" customHeight="1">
      <c r="A22" s="76">
        <v>3</v>
      </c>
      <c r="B22" s="84">
        <v>801</v>
      </c>
      <c r="C22" s="89"/>
      <c r="D22" s="75" t="s">
        <v>184</v>
      </c>
      <c r="E22" s="66">
        <f>SUM(E25+E28+E31)</f>
        <v>14466</v>
      </c>
      <c r="F22" s="2"/>
    </row>
    <row r="23" spans="1:6" ht="24" customHeight="1">
      <c r="A23" s="76"/>
      <c r="B23" s="250"/>
      <c r="C23" s="89"/>
      <c r="D23" s="75" t="s">
        <v>88</v>
      </c>
      <c r="E23" s="66">
        <f>SUM(E26+E29+E32)</f>
        <v>14461.72</v>
      </c>
      <c r="F23" s="2"/>
    </row>
    <row r="24" spans="1:6" ht="21.75" customHeight="1">
      <c r="A24" s="76"/>
      <c r="B24" s="250"/>
      <c r="C24" s="89"/>
      <c r="D24" s="75" t="s">
        <v>87</v>
      </c>
      <c r="E24" s="134">
        <f>E23/E22*100</f>
        <v>99.97041338310521</v>
      </c>
      <c r="F24" s="2"/>
    </row>
    <row r="25" spans="1:6" ht="26.25" customHeight="1">
      <c r="A25" s="76"/>
      <c r="B25" s="250"/>
      <c r="C25" s="10">
        <v>80101</v>
      </c>
      <c r="D25" s="71" t="s">
        <v>183</v>
      </c>
      <c r="E25" s="88">
        <v>7363</v>
      </c>
      <c r="F25" s="2"/>
    </row>
    <row r="26" spans="1:6" ht="24.75" customHeight="1">
      <c r="A26" s="32"/>
      <c r="B26" s="84"/>
      <c r="C26" s="10"/>
      <c r="D26" s="71" t="s">
        <v>88</v>
      </c>
      <c r="E26" s="73">
        <v>7359.16</v>
      </c>
      <c r="F26" s="2"/>
    </row>
    <row r="27" spans="1:6" ht="25.5" customHeight="1">
      <c r="A27" s="32"/>
      <c r="B27" s="84"/>
      <c r="C27" s="10"/>
      <c r="D27" s="71" t="s">
        <v>87</v>
      </c>
      <c r="E27" s="135">
        <f>E26/E25*100</f>
        <v>99.94784734483227</v>
      </c>
      <c r="F27" s="2"/>
    </row>
    <row r="28" spans="1:6" ht="25.5" customHeight="1">
      <c r="A28" s="85"/>
      <c r="B28" s="84"/>
      <c r="C28" s="10">
        <v>80104</v>
      </c>
      <c r="D28" s="71" t="s">
        <v>183</v>
      </c>
      <c r="E28" s="73">
        <v>2318</v>
      </c>
      <c r="F28" s="2"/>
    </row>
    <row r="29" spans="1:5" ht="25.5" customHeight="1">
      <c r="A29" s="32"/>
      <c r="B29" s="33"/>
      <c r="C29" s="10"/>
      <c r="D29" s="71" t="s">
        <v>88</v>
      </c>
      <c r="E29" s="73">
        <v>2317.56</v>
      </c>
    </row>
    <row r="30" spans="1:5" ht="25.5" customHeight="1">
      <c r="A30" s="32"/>
      <c r="B30" s="33"/>
      <c r="C30" s="10"/>
      <c r="D30" s="71" t="s">
        <v>87</v>
      </c>
      <c r="E30" s="135">
        <f>E29/E28*100</f>
        <v>99.98101811906815</v>
      </c>
    </row>
    <row r="31" spans="1:6" ht="25.5" customHeight="1">
      <c r="A31" s="85"/>
      <c r="B31" s="85"/>
      <c r="C31" s="10">
        <v>80195</v>
      </c>
      <c r="D31" s="71" t="s">
        <v>105</v>
      </c>
      <c r="E31" s="91">
        <v>4785</v>
      </c>
      <c r="F31" s="2"/>
    </row>
    <row r="32" spans="1:6" ht="25.5" customHeight="1">
      <c r="A32" s="85"/>
      <c r="B32" s="85"/>
      <c r="C32" s="10"/>
      <c r="D32" s="71" t="s">
        <v>88</v>
      </c>
      <c r="E32" s="91">
        <v>4785</v>
      </c>
      <c r="F32" s="2"/>
    </row>
    <row r="33" spans="1:6" ht="25.5" customHeight="1">
      <c r="A33" s="85"/>
      <c r="B33" s="85"/>
      <c r="C33" s="10"/>
      <c r="D33" s="71" t="s">
        <v>87</v>
      </c>
      <c r="E33" s="135">
        <f>E32/E31*100</f>
        <v>100</v>
      </c>
      <c r="F33" s="2"/>
    </row>
    <row r="34" spans="1:5" ht="20.25" customHeight="1">
      <c r="A34" s="32"/>
      <c r="B34" s="32"/>
      <c r="C34" s="21"/>
      <c r="D34" s="80" t="s">
        <v>182</v>
      </c>
      <c r="E34" s="66">
        <f>SUM(E10+E16+E22)</f>
        <v>552095.57</v>
      </c>
    </row>
    <row r="35" spans="1:5" ht="23.25" customHeight="1">
      <c r="A35" s="32"/>
      <c r="B35" s="32"/>
      <c r="C35" s="10"/>
      <c r="D35" s="80" t="s">
        <v>88</v>
      </c>
      <c r="E35" s="66">
        <f>SUM(E11+E17+E23)</f>
        <v>540970.62</v>
      </c>
    </row>
    <row r="36" spans="1:5" ht="23.25" customHeight="1">
      <c r="A36" s="32"/>
      <c r="B36" s="32"/>
      <c r="C36" s="10"/>
      <c r="D36" s="80" t="s">
        <v>87</v>
      </c>
      <c r="E36" s="134">
        <f>E35/E34*100</f>
        <v>97.984959379406</v>
      </c>
    </row>
    <row r="37" spans="1:5" ht="53.25" customHeight="1">
      <c r="A37" s="367" t="s">
        <v>86</v>
      </c>
      <c r="B37" s="368"/>
      <c r="C37" s="369"/>
      <c r="D37" s="92" t="s">
        <v>43</v>
      </c>
      <c r="E37" s="249"/>
    </row>
    <row r="38" spans="1:5" ht="36.75" customHeight="1">
      <c r="A38" s="254">
        <v>1</v>
      </c>
      <c r="B38" s="255">
        <v>754</v>
      </c>
      <c r="C38" s="255">
        <v>75412</v>
      </c>
      <c r="D38" s="256" t="s">
        <v>548</v>
      </c>
      <c r="E38" s="257">
        <v>6000</v>
      </c>
    </row>
    <row r="39" spans="1:5" ht="21.75" customHeight="1">
      <c r="A39" s="254"/>
      <c r="B39" s="255"/>
      <c r="C39" s="255"/>
      <c r="D39" s="75" t="s">
        <v>88</v>
      </c>
      <c r="E39" s="66">
        <f>SUM(E42)</f>
        <v>6000</v>
      </c>
    </row>
    <row r="40" spans="1:5" ht="36.75" customHeight="1">
      <c r="A40" s="254"/>
      <c r="B40" s="255"/>
      <c r="C40" s="255"/>
      <c r="D40" s="75" t="s">
        <v>87</v>
      </c>
      <c r="E40" s="134">
        <f>E39/E38*100</f>
        <v>100</v>
      </c>
    </row>
    <row r="41" spans="1:5" ht="85.5" customHeight="1">
      <c r="A41" s="258"/>
      <c r="B41" s="259"/>
      <c r="C41" s="259"/>
      <c r="D41" s="186" t="s">
        <v>547</v>
      </c>
      <c r="E41" s="221">
        <v>6000</v>
      </c>
    </row>
    <row r="42" spans="1:5" ht="23.25" customHeight="1">
      <c r="A42" s="251"/>
      <c r="B42" s="252"/>
      <c r="C42" s="253"/>
      <c r="D42" s="71" t="s">
        <v>88</v>
      </c>
      <c r="E42" s="73">
        <v>6000</v>
      </c>
    </row>
    <row r="43" spans="1:5" ht="23.25" customHeight="1">
      <c r="A43" s="260"/>
      <c r="B43" s="260"/>
      <c r="C43" s="260"/>
      <c r="D43" s="71" t="s">
        <v>87</v>
      </c>
      <c r="E43" s="135">
        <f>E42/E41*100</f>
        <v>100</v>
      </c>
    </row>
    <row r="44" spans="1:5" ht="23.25" customHeight="1">
      <c r="A44" s="93">
        <v>2</v>
      </c>
      <c r="B44" s="76">
        <v>926</v>
      </c>
      <c r="C44" s="76">
        <v>92605</v>
      </c>
      <c r="D44" s="76" t="s">
        <v>125</v>
      </c>
      <c r="E44" s="66">
        <f>SUM(E47)</f>
        <v>180000</v>
      </c>
    </row>
    <row r="45" spans="1:5" ht="23.25" customHeight="1">
      <c r="A45" s="93"/>
      <c r="B45" s="76"/>
      <c r="C45" s="76"/>
      <c r="D45" s="75" t="s">
        <v>88</v>
      </c>
      <c r="E45" s="66">
        <f>SUM(E48)</f>
        <v>180000</v>
      </c>
    </row>
    <row r="46" spans="1:5" ht="23.25" customHeight="1">
      <c r="A46" s="93"/>
      <c r="B46" s="76"/>
      <c r="C46" s="76"/>
      <c r="D46" s="75" t="s">
        <v>87</v>
      </c>
      <c r="E46" s="134">
        <f>E45/E44*100</f>
        <v>100</v>
      </c>
    </row>
    <row r="47" spans="1:5" ht="48.75" customHeight="1">
      <c r="A47" s="126"/>
      <c r="B47" s="83"/>
      <c r="C47" s="83"/>
      <c r="D47" s="71" t="s">
        <v>436</v>
      </c>
      <c r="E47" s="73">
        <v>180000</v>
      </c>
    </row>
    <row r="48" spans="1:5" ht="23.25" customHeight="1">
      <c r="A48" s="126"/>
      <c r="B48" s="83"/>
      <c r="C48" s="83"/>
      <c r="D48" s="71" t="s">
        <v>88</v>
      </c>
      <c r="E48" s="73">
        <v>180000</v>
      </c>
    </row>
    <row r="49" spans="1:5" ht="20.25" customHeight="1">
      <c r="A49" s="126"/>
      <c r="B49" s="83"/>
      <c r="C49" s="83"/>
      <c r="D49" s="71" t="s">
        <v>87</v>
      </c>
      <c r="E49" s="135">
        <f>E48/E47*100</f>
        <v>100</v>
      </c>
    </row>
    <row r="50" spans="1:5" ht="23.25" customHeight="1">
      <c r="A50" s="44"/>
      <c r="B50" s="83"/>
      <c r="C50" s="83"/>
      <c r="D50" s="80" t="s">
        <v>181</v>
      </c>
      <c r="E50" s="66">
        <f>SUM(E38+E44)</f>
        <v>186000</v>
      </c>
    </row>
    <row r="51" spans="1:5" ht="27" customHeight="1">
      <c r="A51" s="44"/>
      <c r="B51" s="83"/>
      <c r="C51" s="83"/>
      <c r="D51" s="80" t="s">
        <v>88</v>
      </c>
      <c r="E51" s="66">
        <f>SUM(E39+E45)</f>
        <v>186000</v>
      </c>
    </row>
    <row r="52" spans="1:5" ht="24.75" customHeight="1">
      <c r="A52" s="44"/>
      <c r="B52" s="83"/>
      <c r="C52" s="83"/>
      <c r="D52" s="80" t="s">
        <v>87</v>
      </c>
      <c r="E52" s="134">
        <f>E51/E50*100</f>
        <v>100</v>
      </c>
    </row>
    <row r="53" spans="1:5" ht="24" customHeight="1">
      <c r="A53" s="44"/>
      <c r="B53" s="83"/>
      <c r="C53" s="83"/>
      <c r="D53" s="80" t="s">
        <v>185</v>
      </c>
      <c r="E53" s="143">
        <f>SUM(E34+E50)</f>
        <v>738095.57</v>
      </c>
    </row>
    <row r="54" spans="1:5" ht="27.75" customHeight="1">
      <c r="A54" s="44"/>
      <c r="B54" s="83"/>
      <c r="C54" s="83"/>
      <c r="D54" s="80" t="s">
        <v>88</v>
      </c>
      <c r="E54" s="143">
        <f>SUM(E35+E51)</f>
        <v>726970.62</v>
      </c>
    </row>
    <row r="55" spans="1:5" ht="20.25" customHeight="1">
      <c r="A55" s="44"/>
      <c r="B55" s="83"/>
      <c r="C55" s="83"/>
      <c r="D55" s="80" t="s">
        <v>87</v>
      </c>
      <c r="E55" s="134">
        <f>E54/E53*100</f>
        <v>98.492749387454</v>
      </c>
    </row>
    <row r="56" spans="2:5" ht="12.75">
      <c r="B56" s="2"/>
      <c r="C56" s="2"/>
      <c r="D56" s="2"/>
      <c r="E56" s="2"/>
    </row>
    <row r="57" spans="2:5" ht="12.75">
      <c r="B57" s="2"/>
      <c r="C57" s="2"/>
      <c r="D57" s="2"/>
      <c r="E57" s="2"/>
    </row>
    <row r="58" spans="2:5" ht="12.75">
      <c r="B58" s="2"/>
      <c r="C58" s="2"/>
      <c r="D58" s="2"/>
      <c r="E58" s="2"/>
    </row>
    <row r="59" spans="2:5" ht="12.75">
      <c r="B59" s="2"/>
      <c r="C59" s="2"/>
      <c r="D59" s="2"/>
      <c r="E59" s="2"/>
    </row>
    <row r="60" spans="2:5" ht="12.75">
      <c r="B60" s="2"/>
      <c r="C60" s="2"/>
      <c r="D60" s="2"/>
      <c r="E60" s="2"/>
    </row>
    <row r="61" spans="2:5" ht="12.75">
      <c r="B61" s="2"/>
      <c r="C61" s="2"/>
      <c r="D61" s="2"/>
      <c r="E61" s="2"/>
    </row>
    <row r="62" spans="2:5" ht="12.75">
      <c r="B62" s="2"/>
      <c r="C62" s="2"/>
      <c r="D62" s="2"/>
      <c r="E62" s="2"/>
    </row>
    <row r="63" spans="2:5" ht="12.75">
      <c r="B63" s="2"/>
      <c r="C63" s="2"/>
      <c r="D63" s="2"/>
      <c r="E63" s="2"/>
    </row>
    <row r="64" spans="2:5" ht="12.75">
      <c r="B64" s="2"/>
      <c r="C64" s="2"/>
      <c r="D64" s="2"/>
      <c r="E64" s="2"/>
    </row>
    <row r="65" spans="2:5" ht="12.75">
      <c r="B65" s="2"/>
      <c r="C65" s="2"/>
      <c r="D65" s="2"/>
      <c r="E65" s="2"/>
    </row>
    <row r="66" spans="2:5" ht="12.75">
      <c r="B66" s="2"/>
      <c r="C66" s="2"/>
      <c r="D66" s="2"/>
      <c r="E66" s="2"/>
    </row>
    <row r="67" spans="2:5" ht="12.75">
      <c r="B67" s="2"/>
      <c r="C67" s="2"/>
      <c r="D67" s="2"/>
      <c r="E67" s="2"/>
    </row>
  </sheetData>
  <sheetProtection/>
  <mergeCells count="9">
    <mergeCell ref="A37:C37"/>
    <mergeCell ref="D2:E2"/>
    <mergeCell ref="A9:C9"/>
    <mergeCell ref="A3:E3"/>
    <mergeCell ref="A5:A7"/>
    <mergeCell ref="B5:B7"/>
    <mergeCell ref="E5:E7"/>
    <mergeCell ref="C5:C7"/>
    <mergeCell ref="D5:D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85"/>
  <sheetViews>
    <sheetView zoomScalePageLayoutView="0" workbookViewId="0" topLeftCell="A262">
      <selection activeCell="E196" sqref="E196"/>
    </sheetView>
  </sheetViews>
  <sheetFormatPr defaultColWidth="9.140625" defaultRowHeight="12.75"/>
  <cols>
    <col min="1" max="1" width="4.8515625" style="1" customWidth="1"/>
    <col min="2" max="2" width="5.140625" style="1" customWidth="1"/>
    <col min="3" max="3" width="8.421875" style="1" customWidth="1"/>
    <col min="4" max="4" width="19.00390625" style="1" customWidth="1"/>
    <col min="5" max="5" width="56.28125" style="1" customWidth="1"/>
    <col min="6" max="6" width="14.00390625" style="1" customWidth="1"/>
    <col min="7" max="7" width="13.140625" style="1" customWidth="1"/>
    <col min="8" max="8" width="12.140625" style="1" customWidth="1"/>
    <col min="9" max="9" width="32.7109375" style="1" customWidth="1"/>
    <col min="10" max="16384" width="9.140625" style="1" customWidth="1"/>
  </cols>
  <sheetData>
    <row r="1" spans="1:9" ht="18" customHeight="1">
      <c r="A1" s="13"/>
      <c r="B1" s="13"/>
      <c r="C1" s="217" t="s">
        <v>481</v>
      </c>
      <c r="D1" s="217"/>
      <c r="E1" s="12"/>
      <c r="F1" s="218"/>
      <c r="G1" s="13"/>
      <c r="H1" s="218"/>
      <c r="I1" s="218"/>
    </row>
    <row r="2" spans="1:9" s="9" customFormat="1" ht="42.75" customHeight="1">
      <c r="A2" s="383" t="s">
        <v>480</v>
      </c>
      <c r="B2" s="383"/>
      <c r="C2" s="383"/>
      <c r="D2" s="384"/>
      <c r="E2" s="384"/>
      <c r="F2" s="384"/>
      <c r="G2" s="384"/>
      <c r="H2" s="384"/>
      <c r="I2" s="218"/>
    </row>
    <row r="3" spans="1:9" s="9" customFormat="1" ht="29.25" customHeight="1">
      <c r="A3" s="385" t="s">
        <v>6</v>
      </c>
      <c r="B3" s="385" t="s">
        <v>0</v>
      </c>
      <c r="C3" s="385" t="s">
        <v>3</v>
      </c>
      <c r="D3" s="388" t="s">
        <v>51</v>
      </c>
      <c r="E3" s="388" t="s">
        <v>54</v>
      </c>
      <c r="F3" s="379" t="s">
        <v>53</v>
      </c>
      <c r="G3" s="393"/>
      <c r="H3" s="380"/>
      <c r="I3" s="375" t="s">
        <v>107</v>
      </c>
    </row>
    <row r="4" spans="1:9" s="9" customFormat="1" ht="1.5" customHeight="1">
      <c r="A4" s="386"/>
      <c r="B4" s="386"/>
      <c r="C4" s="386"/>
      <c r="D4" s="389"/>
      <c r="E4" s="391"/>
      <c r="F4" s="381"/>
      <c r="G4" s="394"/>
      <c r="H4" s="382"/>
      <c r="I4" s="376"/>
    </row>
    <row r="5" spans="1:9" s="9" customFormat="1" ht="2.25" customHeight="1">
      <c r="A5" s="386"/>
      <c r="B5" s="386"/>
      <c r="C5" s="386"/>
      <c r="D5" s="389"/>
      <c r="E5" s="391"/>
      <c r="F5" s="219"/>
      <c r="G5" s="379" t="s">
        <v>57</v>
      </c>
      <c r="H5" s="380"/>
      <c r="I5" s="376"/>
    </row>
    <row r="6" spans="1:9" ht="18.75" customHeight="1">
      <c r="A6" s="386"/>
      <c r="B6" s="386"/>
      <c r="C6" s="386"/>
      <c r="D6" s="389"/>
      <c r="E6" s="391"/>
      <c r="F6" s="219" t="s">
        <v>55</v>
      </c>
      <c r="G6" s="381"/>
      <c r="H6" s="382"/>
      <c r="I6" s="376"/>
    </row>
    <row r="7" spans="1:9" ht="17.25" customHeight="1">
      <c r="A7" s="386"/>
      <c r="B7" s="386"/>
      <c r="C7" s="386"/>
      <c r="D7" s="389"/>
      <c r="E7" s="391"/>
      <c r="F7" s="219" t="s">
        <v>56</v>
      </c>
      <c r="G7" s="124" t="s">
        <v>2</v>
      </c>
      <c r="H7" s="124" t="s">
        <v>4</v>
      </c>
      <c r="I7" s="377"/>
    </row>
    <row r="8" spans="1:9" ht="70.5" customHeight="1" hidden="1">
      <c r="A8" s="387"/>
      <c r="B8" s="387"/>
      <c r="C8" s="387"/>
      <c r="D8" s="390"/>
      <c r="E8" s="392"/>
      <c r="F8" s="220"/>
      <c r="G8" s="220"/>
      <c r="H8" s="220"/>
      <c r="I8" s="123"/>
    </row>
    <row r="9" spans="1:9" ht="17.25" customHeight="1">
      <c r="A9" s="81">
        <v>1</v>
      </c>
      <c r="B9" s="81">
        <v>2</v>
      </c>
      <c r="C9" s="81">
        <v>3</v>
      </c>
      <c r="D9" s="81">
        <v>4</v>
      </c>
      <c r="E9" s="81">
        <v>5</v>
      </c>
      <c r="F9" s="81">
        <v>6</v>
      </c>
      <c r="G9" s="81">
        <v>7</v>
      </c>
      <c r="H9" s="81">
        <v>8</v>
      </c>
      <c r="I9" s="81">
        <v>9</v>
      </c>
    </row>
    <row r="10" spans="1:9" ht="29.25" customHeight="1">
      <c r="A10" s="210">
        <v>1</v>
      </c>
      <c r="B10" s="210">
        <v>600</v>
      </c>
      <c r="C10" s="210">
        <v>60016</v>
      </c>
      <c r="D10" s="72" t="s">
        <v>59</v>
      </c>
      <c r="E10" s="211" t="s">
        <v>437</v>
      </c>
      <c r="F10" s="212">
        <v>10927.26</v>
      </c>
      <c r="G10" s="212">
        <v>0</v>
      </c>
      <c r="H10" s="212">
        <v>10927.26</v>
      </c>
      <c r="I10" s="38"/>
    </row>
    <row r="11" spans="1:9" ht="41.25" customHeight="1">
      <c r="A11" s="14"/>
      <c r="B11" s="14"/>
      <c r="C11" s="14"/>
      <c r="D11" s="14"/>
      <c r="E11" s="71" t="s">
        <v>88</v>
      </c>
      <c r="F11" s="73">
        <v>10799.74</v>
      </c>
      <c r="G11" s="73">
        <v>0</v>
      </c>
      <c r="H11" s="73">
        <v>10799.74</v>
      </c>
      <c r="I11" s="312" t="s">
        <v>638</v>
      </c>
    </row>
    <row r="12" spans="1:9" ht="20.25" customHeight="1">
      <c r="A12" s="14"/>
      <c r="B12" s="14"/>
      <c r="C12" s="14"/>
      <c r="D12" s="14"/>
      <c r="E12" s="71" t="s">
        <v>87</v>
      </c>
      <c r="F12" s="73">
        <f>F11/F10*100</f>
        <v>98.83301028803194</v>
      </c>
      <c r="G12" s="73">
        <v>0</v>
      </c>
      <c r="H12" s="52">
        <v>0</v>
      </c>
      <c r="I12" s="27"/>
    </row>
    <row r="13" spans="1:9" ht="37.5" customHeight="1">
      <c r="A13" s="210">
        <v>2</v>
      </c>
      <c r="B13" s="215">
        <v>921</v>
      </c>
      <c r="C13" s="215">
        <v>92109</v>
      </c>
      <c r="D13" s="214" t="s">
        <v>59</v>
      </c>
      <c r="E13" s="306" t="s">
        <v>438</v>
      </c>
      <c r="F13" s="212">
        <v>4000</v>
      </c>
      <c r="G13" s="212">
        <v>4000</v>
      </c>
      <c r="H13" s="70">
        <v>0</v>
      </c>
      <c r="I13" s="307"/>
    </row>
    <row r="14" spans="1:9" ht="35.25" customHeight="1">
      <c r="A14" s="71"/>
      <c r="B14" s="71"/>
      <c r="C14" s="71"/>
      <c r="D14" s="71"/>
      <c r="E14" s="71" t="s">
        <v>88</v>
      </c>
      <c r="F14" s="212">
        <v>4000</v>
      </c>
      <c r="G14" s="212">
        <v>4000</v>
      </c>
      <c r="H14" s="52">
        <v>0</v>
      </c>
      <c r="I14" s="216" t="s">
        <v>439</v>
      </c>
    </row>
    <row r="15" spans="1:9" ht="17.25" customHeight="1">
      <c r="A15" s="71"/>
      <c r="B15" s="71"/>
      <c r="C15" s="71"/>
      <c r="D15" s="71"/>
      <c r="E15" s="71" t="s">
        <v>87</v>
      </c>
      <c r="F15" s="73">
        <f>F14/F13*100</f>
        <v>100</v>
      </c>
      <c r="G15" s="73">
        <f>G14/G13*100</f>
        <v>100</v>
      </c>
      <c r="H15" s="52">
        <v>0</v>
      </c>
      <c r="I15" s="52"/>
    </row>
    <row r="16" spans="1:9" ht="37.5" customHeight="1">
      <c r="A16" s="215">
        <v>3</v>
      </c>
      <c r="B16" s="214">
        <v>801</v>
      </c>
      <c r="C16" s="214">
        <v>80104</v>
      </c>
      <c r="D16" s="214" t="s">
        <v>59</v>
      </c>
      <c r="E16" s="214" t="s">
        <v>440</v>
      </c>
      <c r="F16" s="212">
        <v>2500</v>
      </c>
      <c r="G16" s="212">
        <v>2500</v>
      </c>
      <c r="H16" s="70">
        <v>0</v>
      </c>
      <c r="I16" s="307"/>
    </row>
    <row r="17" spans="1:9" ht="33.75" customHeight="1">
      <c r="A17" s="71"/>
      <c r="B17" s="71"/>
      <c r="C17" s="71"/>
      <c r="D17" s="71"/>
      <c r="E17" s="71" t="s">
        <v>88</v>
      </c>
      <c r="F17" s="73">
        <v>2492.96</v>
      </c>
      <c r="G17" s="73">
        <v>2492.96</v>
      </c>
      <c r="H17" s="52">
        <v>0</v>
      </c>
      <c r="I17" s="216" t="s">
        <v>441</v>
      </c>
    </row>
    <row r="18" spans="1:9" ht="20.25" customHeight="1">
      <c r="A18" s="71"/>
      <c r="B18" s="71"/>
      <c r="C18" s="71"/>
      <c r="D18" s="71"/>
      <c r="E18" s="71" t="s">
        <v>87</v>
      </c>
      <c r="F18" s="73">
        <f>F17/F16*100</f>
        <v>99.7184</v>
      </c>
      <c r="G18" s="73">
        <f>G17/G16*100</f>
        <v>99.7184</v>
      </c>
      <c r="H18" s="73">
        <v>0</v>
      </c>
      <c r="I18" s="52"/>
    </row>
    <row r="19" spans="1:9" ht="39.75" customHeight="1">
      <c r="A19" s="215">
        <v>4</v>
      </c>
      <c r="B19" s="213">
        <v>600</v>
      </c>
      <c r="C19" s="213">
        <v>60016</v>
      </c>
      <c r="D19" s="213" t="s">
        <v>59</v>
      </c>
      <c r="E19" s="214" t="s">
        <v>482</v>
      </c>
      <c r="F19" s="212">
        <v>2500</v>
      </c>
      <c r="G19" s="212">
        <v>2500</v>
      </c>
      <c r="H19" s="70">
        <v>0</v>
      </c>
      <c r="I19" s="38"/>
    </row>
    <row r="20" spans="1:9" ht="37.5" customHeight="1">
      <c r="A20" s="71"/>
      <c r="B20" s="14"/>
      <c r="C20" s="14"/>
      <c r="D20" s="14"/>
      <c r="E20" s="71" t="s">
        <v>88</v>
      </c>
      <c r="F20" s="73">
        <v>1736.71</v>
      </c>
      <c r="G20" s="73">
        <v>1736.71</v>
      </c>
      <c r="H20" s="52">
        <v>0</v>
      </c>
      <c r="I20" s="216" t="s">
        <v>742</v>
      </c>
    </row>
    <row r="21" spans="1:9" ht="18.75" customHeight="1">
      <c r="A21" s="71"/>
      <c r="B21" s="14"/>
      <c r="C21" s="14"/>
      <c r="D21" s="14"/>
      <c r="E21" s="71" t="s">
        <v>87</v>
      </c>
      <c r="F21" s="73">
        <f>F20/F19*100</f>
        <v>69.4684</v>
      </c>
      <c r="G21" s="73">
        <f>G20/G19*100</f>
        <v>69.4684</v>
      </c>
      <c r="H21" s="52">
        <v>0</v>
      </c>
      <c r="I21" s="27"/>
    </row>
    <row r="22" spans="1:9" ht="30.75" customHeight="1">
      <c r="A22" s="214">
        <v>5</v>
      </c>
      <c r="B22" s="213">
        <v>801</v>
      </c>
      <c r="C22" s="213">
        <v>80101</v>
      </c>
      <c r="D22" s="213" t="s">
        <v>59</v>
      </c>
      <c r="E22" s="214" t="s">
        <v>483</v>
      </c>
      <c r="F22" s="212">
        <v>650.4</v>
      </c>
      <c r="G22" s="212">
        <v>650.4</v>
      </c>
      <c r="H22" s="70">
        <v>0</v>
      </c>
      <c r="I22" s="181"/>
    </row>
    <row r="23" spans="1:9" ht="32.25" customHeight="1">
      <c r="A23" s="14"/>
      <c r="B23" s="182"/>
      <c r="C23" s="182"/>
      <c r="D23" s="14"/>
      <c r="E23" s="71" t="s">
        <v>88</v>
      </c>
      <c r="F23" s="212">
        <v>650.4</v>
      </c>
      <c r="G23" s="212">
        <v>650.4</v>
      </c>
      <c r="H23" s="52">
        <v>0</v>
      </c>
      <c r="I23" s="216" t="s">
        <v>664</v>
      </c>
    </row>
    <row r="24" spans="1:9" ht="19.5" customHeight="1">
      <c r="A24" s="14"/>
      <c r="B24" s="182"/>
      <c r="C24" s="182"/>
      <c r="D24" s="14"/>
      <c r="E24" s="71" t="s">
        <v>87</v>
      </c>
      <c r="F24" s="73">
        <f>F23/F22*100</f>
        <v>100</v>
      </c>
      <c r="G24" s="73">
        <f>G23/G22*100</f>
        <v>100</v>
      </c>
      <c r="H24" s="52">
        <v>0</v>
      </c>
      <c r="I24" s="27"/>
    </row>
    <row r="25" spans="1:9" ht="33.75" customHeight="1">
      <c r="A25" s="214">
        <v>6</v>
      </c>
      <c r="B25" s="214">
        <v>900</v>
      </c>
      <c r="C25" s="214">
        <v>90015</v>
      </c>
      <c r="D25" s="214" t="s">
        <v>59</v>
      </c>
      <c r="E25" s="214" t="s">
        <v>484</v>
      </c>
      <c r="F25" s="212">
        <v>17572.74</v>
      </c>
      <c r="G25" s="212">
        <v>17572.74</v>
      </c>
      <c r="H25" s="70">
        <v>0</v>
      </c>
      <c r="I25" s="308"/>
    </row>
    <row r="26" spans="1:9" ht="36.75" customHeight="1">
      <c r="A26" s="71"/>
      <c r="B26" s="71"/>
      <c r="C26" s="71"/>
      <c r="D26" s="71"/>
      <c r="E26" s="71" t="s">
        <v>88</v>
      </c>
      <c r="F26" s="212">
        <v>17572.74</v>
      </c>
      <c r="G26" s="212">
        <v>17572.74</v>
      </c>
      <c r="H26" s="52">
        <v>0</v>
      </c>
      <c r="I26" s="216" t="s">
        <v>295</v>
      </c>
    </row>
    <row r="27" spans="1:9" ht="24.75" customHeight="1">
      <c r="A27" s="71"/>
      <c r="B27" s="71"/>
      <c r="C27" s="71"/>
      <c r="D27" s="71"/>
      <c r="E27" s="71" t="s">
        <v>87</v>
      </c>
      <c r="F27" s="73">
        <f>F26/F25*100</f>
        <v>100</v>
      </c>
      <c r="G27" s="73">
        <f>G26/G25*100</f>
        <v>100</v>
      </c>
      <c r="H27" s="52">
        <v>0</v>
      </c>
      <c r="I27" s="52"/>
    </row>
    <row r="28" spans="1:9" ht="33.75" customHeight="1">
      <c r="A28" s="214">
        <v>7</v>
      </c>
      <c r="B28" s="213">
        <v>900</v>
      </c>
      <c r="C28" s="213">
        <v>90095</v>
      </c>
      <c r="D28" s="213" t="s">
        <v>59</v>
      </c>
      <c r="E28" s="214" t="s">
        <v>485</v>
      </c>
      <c r="F28" s="212">
        <v>3000</v>
      </c>
      <c r="G28" s="212">
        <v>3000</v>
      </c>
      <c r="H28" s="70">
        <v>0</v>
      </c>
      <c r="I28" s="38"/>
    </row>
    <row r="29" spans="1:9" ht="41.25" customHeight="1">
      <c r="A29" s="71"/>
      <c r="B29" s="14"/>
      <c r="C29" s="14"/>
      <c r="D29" s="14"/>
      <c r="E29" s="71" t="s">
        <v>88</v>
      </c>
      <c r="F29" s="73">
        <v>2999.97</v>
      </c>
      <c r="G29" s="73">
        <v>2999.97</v>
      </c>
      <c r="H29" s="52">
        <v>0</v>
      </c>
      <c r="I29" s="216" t="s">
        <v>647</v>
      </c>
    </row>
    <row r="30" spans="1:9" ht="23.25" customHeight="1">
      <c r="A30" s="71"/>
      <c r="B30" s="14"/>
      <c r="C30" s="14"/>
      <c r="D30" s="14"/>
      <c r="E30" s="71" t="s">
        <v>87</v>
      </c>
      <c r="F30" s="73">
        <f>F29/F28*100</f>
        <v>99.999</v>
      </c>
      <c r="G30" s="73">
        <f>G29/G28*100</f>
        <v>99.999</v>
      </c>
      <c r="H30" s="52">
        <v>0</v>
      </c>
      <c r="I30" s="27"/>
    </row>
    <row r="31" spans="1:9" ht="32.25" customHeight="1">
      <c r="A31" s="214">
        <v>8</v>
      </c>
      <c r="B31" s="214">
        <v>900</v>
      </c>
      <c r="C31" s="214">
        <v>90015</v>
      </c>
      <c r="D31" s="214" t="s">
        <v>60</v>
      </c>
      <c r="E31" s="214" t="s">
        <v>486</v>
      </c>
      <c r="F31" s="212">
        <v>10500</v>
      </c>
      <c r="G31" s="212">
        <v>10500</v>
      </c>
      <c r="H31" s="309">
        <v>0</v>
      </c>
      <c r="I31" s="52"/>
    </row>
    <row r="32" spans="1:9" ht="36.75" customHeight="1">
      <c r="A32" s="71"/>
      <c r="B32" s="71"/>
      <c r="C32" s="71"/>
      <c r="D32" s="71"/>
      <c r="E32" s="71" t="s">
        <v>88</v>
      </c>
      <c r="F32" s="212">
        <v>10500</v>
      </c>
      <c r="G32" s="212">
        <v>10500</v>
      </c>
      <c r="H32" s="73">
        <v>0</v>
      </c>
      <c r="I32" s="216" t="s">
        <v>295</v>
      </c>
    </row>
    <row r="33" spans="1:9" ht="24" customHeight="1">
      <c r="A33" s="71"/>
      <c r="B33" s="71"/>
      <c r="C33" s="71"/>
      <c r="D33" s="71"/>
      <c r="E33" s="71" t="s">
        <v>87</v>
      </c>
      <c r="F33" s="73">
        <f>F32/F31*100</f>
        <v>100</v>
      </c>
      <c r="G33" s="73">
        <f>G32/G31*100</f>
        <v>100</v>
      </c>
      <c r="H33" s="73">
        <v>0</v>
      </c>
      <c r="I33" s="52"/>
    </row>
    <row r="34" spans="1:9" ht="54" customHeight="1">
      <c r="A34" s="214">
        <v>9</v>
      </c>
      <c r="B34" s="213">
        <v>921</v>
      </c>
      <c r="C34" s="213">
        <v>92195</v>
      </c>
      <c r="D34" s="213" t="s">
        <v>60</v>
      </c>
      <c r="E34" s="214" t="s">
        <v>487</v>
      </c>
      <c r="F34" s="212">
        <v>192.91</v>
      </c>
      <c r="G34" s="212">
        <v>192.91</v>
      </c>
      <c r="H34" s="309">
        <v>0</v>
      </c>
      <c r="I34" s="38"/>
    </row>
    <row r="35" spans="1:9" ht="22.5" customHeight="1">
      <c r="A35" s="71"/>
      <c r="B35" s="14"/>
      <c r="C35" s="14"/>
      <c r="D35" s="14"/>
      <c r="E35" s="71" t="s">
        <v>88</v>
      </c>
      <c r="F35" s="73">
        <v>0</v>
      </c>
      <c r="G35" s="73">
        <v>0</v>
      </c>
      <c r="H35" s="52">
        <v>0</v>
      </c>
      <c r="I35" s="180"/>
    </row>
    <row r="36" spans="1:9" ht="27.75" customHeight="1">
      <c r="A36" s="71"/>
      <c r="B36" s="14"/>
      <c r="C36" s="14"/>
      <c r="D36" s="14"/>
      <c r="E36" s="71" t="s">
        <v>87</v>
      </c>
      <c r="F36" s="73">
        <f>F35/F34*100</f>
        <v>0</v>
      </c>
      <c r="G36" s="73">
        <f>G35/G34*100</f>
        <v>0</v>
      </c>
      <c r="H36" s="52">
        <v>0</v>
      </c>
      <c r="I36" s="27"/>
    </row>
    <row r="37" spans="1:10" ht="27.75" customHeight="1">
      <c r="A37" s="214">
        <v>10</v>
      </c>
      <c r="B37" s="214">
        <v>754</v>
      </c>
      <c r="C37" s="214">
        <v>75412</v>
      </c>
      <c r="D37" s="214" t="s">
        <v>60</v>
      </c>
      <c r="E37" s="214" t="s">
        <v>488</v>
      </c>
      <c r="F37" s="212">
        <v>500</v>
      </c>
      <c r="G37" s="212">
        <v>500</v>
      </c>
      <c r="H37" s="309">
        <v>0</v>
      </c>
      <c r="I37" s="307"/>
      <c r="J37" s="6"/>
    </row>
    <row r="38" spans="1:10" ht="42" customHeight="1">
      <c r="A38" s="71"/>
      <c r="B38" s="71"/>
      <c r="C38" s="71"/>
      <c r="D38" s="71"/>
      <c r="E38" s="71" t="s">
        <v>88</v>
      </c>
      <c r="F38" s="73">
        <v>500</v>
      </c>
      <c r="G38" s="73">
        <v>500</v>
      </c>
      <c r="H38" s="52">
        <v>0</v>
      </c>
      <c r="I38" s="313" t="s">
        <v>641</v>
      </c>
      <c r="J38" s="6"/>
    </row>
    <row r="39" spans="1:10" ht="26.25" customHeight="1">
      <c r="A39" s="71"/>
      <c r="B39" s="71"/>
      <c r="C39" s="71"/>
      <c r="D39" s="71"/>
      <c r="E39" s="71" t="s">
        <v>87</v>
      </c>
      <c r="F39" s="73">
        <f>F38/F37*100</f>
        <v>100</v>
      </c>
      <c r="G39" s="73">
        <f>G38/G37*100</f>
        <v>100</v>
      </c>
      <c r="H39" s="52">
        <v>0</v>
      </c>
      <c r="I39" s="52"/>
      <c r="J39" s="6"/>
    </row>
    <row r="40" spans="1:9" ht="33" customHeight="1">
      <c r="A40" s="214">
        <v>11</v>
      </c>
      <c r="B40" s="214">
        <v>801</v>
      </c>
      <c r="C40" s="214">
        <v>80101</v>
      </c>
      <c r="D40" s="214" t="s">
        <v>117</v>
      </c>
      <c r="E40" s="214" t="s">
        <v>489</v>
      </c>
      <c r="F40" s="212">
        <v>1000</v>
      </c>
      <c r="G40" s="212">
        <v>1000</v>
      </c>
      <c r="H40" s="309">
        <v>0</v>
      </c>
      <c r="I40" s="307"/>
    </row>
    <row r="41" spans="1:9" ht="36.75" customHeight="1">
      <c r="A41" s="71"/>
      <c r="B41" s="71"/>
      <c r="C41" s="71"/>
      <c r="D41" s="71"/>
      <c r="E41" s="71" t="s">
        <v>88</v>
      </c>
      <c r="F41" s="73">
        <v>910.46</v>
      </c>
      <c r="G41" s="73">
        <v>910.46</v>
      </c>
      <c r="H41" s="52">
        <v>0</v>
      </c>
      <c r="I41" s="216" t="s">
        <v>665</v>
      </c>
    </row>
    <row r="42" spans="1:9" ht="24" customHeight="1">
      <c r="A42" s="71"/>
      <c r="B42" s="71"/>
      <c r="C42" s="71"/>
      <c r="D42" s="71"/>
      <c r="E42" s="71" t="s">
        <v>87</v>
      </c>
      <c r="F42" s="73">
        <f>F41/F40*100</f>
        <v>91.046</v>
      </c>
      <c r="G42" s="73">
        <f>G41/G40*100</f>
        <v>91.046</v>
      </c>
      <c r="H42" s="52">
        <v>0</v>
      </c>
      <c r="I42" s="52"/>
    </row>
    <row r="43" spans="1:9" ht="36.75" customHeight="1">
      <c r="A43" s="214">
        <v>12</v>
      </c>
      <c r="B43" s="214">
        <v>900</v>
      </c>
      <c r="C43" s="214">
        <v>90015</v>
      </c>
      <c r="D43" s="214" t="s">
        <v>117</v>
      </c>
      <c r="E43" s="214" t="s">
        <v>486</v>
      </c>
      <c r="F43" s="212">
        <v>16118.57</v>
      </c>
      <c r="G43" s="212">
        <v>16118.57</v>
      </c>
      <c r="H43" s="309">
        <v>0</v>
      </c>
      <c r="I43" s="307"/>
    </row>
    <row r="44" spans="1:9" ht="43.5" customHeight="1">
      <c r="A44" s="71"/>
      <c r="B44" s="71"/>
      <c r="C44" s="71"/>
      <c r="D44" s="71"/>
      <c r="E44" s="71" t="s">
        <v>88</v>
      </c>
      <c r="F44" s="212">
        <v>16118.57</v>
      </c>
      <c r="G44" s="212">
        <v>16118.57</v>
      </c>
      <c r="H44" s="52">
        <v>0</v>
      </c>
      <c r="I44" s="216" t="s">
        <v>295</v>
      </c>
    </row>
    <row r="45" spans="1:9" ht="27.75" customHeight="1">
      <c r="A45" s="71"/>
      <c r="B45" s="71"/>
      <c r="C45" s="71"/>
      <c r="D45" s="71"/>
      <c r="E45" s="71" t="s">
        <v>87</v>
      </c>
      <c r="F45" s="73">
        <f>F44/F43*100</f>
        <v>100</v>
      </c>
      <c r="G45" s="73">
        <f>G44/G43*100</f>
        <v>100</v>
      </c>
      <c r="H45" s="52">
        <v>0</v>
      </c>
      <c r="I45" s="52"/>
    </row>
    <row r="46" spans="1:9" ht="36" customHeight="1">
      <c r="A46" s="214">
        <v>13</v>
      </c>
      <c r="B46" s="213">
        <v>600</v>
      </c>
      <c r="C46" s="213">
        <v>60016</v>
      </c>
      <c r="D46" s="213" t="s">
        <v>61</v>
      </c>
      <c r="E46" s="214" t="s">
        <v>490</v>
      </c>
      <c r="F46" s="212">
        <v>15639.35</v>
      </c>
      <c r="G46" s="212">
        <v>15639.35</v>
      </c>
      <c r="H46" s="309">
        <v>0</v>
      </c>
      <c r="I46" s="38"/>
    </row>
    <row r="47" spans="1:9" ht="69" customHeight="1">
      <c r="A47" s="71"/>
      <c r="B47" s="14"/>
      <c r="C47" s="14"/>
      <c r="D47" s="14"/>
      <c r="E47" s="71" t="s">
        <v>88</v>
      </c>
      <c r="F47" s="73">
        <v>15628.87</v>
      </c>
      <c r="G47" s="73">
        <v>15628.87</v>
      </c>
      <c r="H47" s="52">
        <v>0</v>
      </c>
      <c r="I47" s="216" t="s">
        <v>636</v>
      </c>
    </row>
    <row r="48" spans="1:9" ht="22.5" customHeight="1">
      <c r="A48" s="71"/>
      <c r="B48" s="14"/>
      <c r="C48" s="14"/>
      <c r="D48" s="14"/>
      <c r="E48" s="71" t="s">
        <v>87</v>
      </c>
      <c r="F48" s="73">
        <f>F47/F46*100</f>
        <v>99.93298954240426</v>
      </c>
      <c r="G48" s="73">
        <f>G47/G46*100</f>
        <v>99.93298954240426</v>
      </c>
      <c r="H48" s="52">
        <v>0</v>
      </c>
      <c r="I48" s="27"/>
    </row>
    <row r="49" spans="1:9" ht="29.25" customHeight="1">
      <c r="A49" s="214">
        <v>14</v>
      </c>
      <c r="B49" s="214">
        <v>900</v>
      </c>
      <c r="C49" s="214">
        <v>90015</v>
      </c>
      <c r="D49" s="214" t="s">
        <v>61</v>
      </c>
      <c r="E49" s="214" t="s">
        <v>491</v>
      </c>
      <c r="F49" s="212">
        <v>11000</v>
      </c>
      <c r="G49" s="212">
        <v>11000</v>
      </c>
      <c r="H49" s="309">
        <v>0</v>
      </c>
      <c r="I49" s="307"/>
    </row>
    <row r="50" spans="1:9" ht="45.75" customHeight="1">
      <c r="A50" s="71"/>
      <c r="B50" s="71"/>
      <c r="C50" s="71"/>
      <c r="D50" s="71"/>
      <c r="E50" s="71" t="s">
        <v>88</v>
      </c>
      <c r="F50" s="212">
        <v>11000</v>
      </c>
      <c r="G50" s="212">
        <v>11000</v>
      </c>
      <c r="H50" s="52">
        <v>0</v>
      </c>
      <c r="I50" s="216" t="s">
        <v>295</v>
      </c>
    </row>
    <row r="51" spans="1:9" ht="22.5" customHeight="1">
      <c r="A51" s="71"/>
      <c r="B51" s="71"/>
      <c r="C51" s="71"/>
      <c r="D51" s="71"/>
      <c r="E51" s="71" t="s">
        <v>87</v>
      </c>
      <c r="F51" s="73">
        <f>F50/F49*100</f>
        <v>100</v>
      </c>
      <c r="G51" s="73">
        <f>G50/G49*100</f>
        <v>100</v>
      </c>
      <c r="H51" s="52">
        <v>0</v>
      </c>
      <c r="I51" s="52"/>
    </row>
    <row r="52" spans="1:9" ht="36" customHeight="1">
      <c r="A52" s="214">
        <v>15</v>
      </c>
      <c r="B52" s="213">
        <v>900</v>
      </c>
      <c r="C52" s="213">
        <v>90015</v>
      </c>
      <c r="D52" s="213" t="s">
        <v>61</v>
      </c>
      <c r="E52" s="214" t="s">
        <v>492</v>
      </c>
      <c r="F52" s="212">
        <v>1600</v>
      </c>
      <c r="G52" s="212">
        <v>1600</v>
      </c>
      <c r="H52" s="309">
        <v>0</v>
      </c>
      <c r="I52" s="38"/>
    </row>
    <row r="53" spans="1:9" ht="51.75" customHeight="1">
      <c r="A53" s="14"/>
      <c r="B53" s="14"/>
      <c r="C53" s="14"/>
      <c r="D53" s="14"/>
      <c r="E53" s="71" t="s">
        <v>88</v>
      </c>
      <c r="F53" s="73">
        <v>1485.23</v>
      </c>
      <c r="G53" s="73">
        <v>1485.23</v>
      </c>
      <c r="H53" s="52">
        <v>0</v>
      </c>
      <c r="I53" s="313" t="s">
        <v>743</v>
      </c>
    </row>
    <row r="54" spans="1:9" ht="23.25" customHeight="1">
      <c r="A54" s="14"/>
      <c r="B54" s="14"/>
      <c r="C54" s="14"/>
      <c r="D54" s="14"/>
      <c r="E54" s="71" t="s">
        <v>87</v>
      </c>
      <c r="F54" s="73">
        <f>F53/F52*100</f>
        <v>92.826875</v>
      </c>
      <c r="G54" s="73">
        <f>G53/G52*100</f>
        <v>92.826875</v>
      </c>
      <c r="H54" s="52">
        <v>0</v>
      </c>
      <c r="I54" s="27"/>
    </row>
    <row r="55" spans="1:9" ht="41.25" customHeight="1">
      <c r="A55" s="214">
        <v>16</v>
      </c>
      <c r="B55" s="213">
        <v>921</v>
      </c>
      <c r="C55" s="213">
        <v>92109</v>
      </c>
      <c r="D55" s="213" t="s">
        <v>61</v>
      </c>
      <c r="E55" s="214" t="s">
        <v>493</v>
      </c>
      <c r="F55" s="212">
        <v>2500</v>
      </c>
      <c r="G55" s="212">
        <v>2500</v>
      </c>
      <c r="H55" s="309">
        <v>0</v>
      </c>
      <c r="I55" s="38"/>
    </row>
    <row r="56" spans="1:9" ht="51" customHeight="1">
      <c r="A56" s="71"/>
      <c r="B56" s="14"/>
      <c r="C56" s="14"/>
      <c r="D56" s="14"/>
      <c r="E56" s="71" t="s">
        <v>88</v>
      </c>
      <c r="F56" s="212">
        <v>2500</v>
      </c>
      <c r="G56" s="212">
        <v>2500</v>
      </c>
      <c r="H56" s="52">
        <v>0</v>
      </c>
      <c r="I56" s="216" t="s">
        <v>654</v>
      </c>
    </row>
    <row r="57" spans="1:9" ht="23.25" customHeight="1">
      <c r="A57" s="71"/>
      <c r="B57" s="14"/>
      <c r="C57" s="14"/>
      <c r="D57" s="14"/>
      <c r="E57" s="71" t="s">
        <v>87</v>
      </c>
      <c r="F57" s="73">
        <f>F56/F55*100</f>
        <v>100</v>
      </c>
      <c r="G57" s="73">
        <f>G56/G55*100</f>
        <v>100</v>
      </c>
      <c r="H57" s="52">
        <v>0</v>
      </c>
      <c r="I57" s="27"/>
    </row>
    <row r="58" spans="1:9" ht="36" customHeight="1">
      <c r="A58" s="214">
        <v>17</v>
      </c>
      <c r="B58" s="213">
        <v>900</v>
      </c>
      <c r="C58" s="213">
        <v>90095</v>
      </c>
      <c r="D58" s="213" t="s">
        <v>118</v>
      </c>
      <c r="E58" s="214" t="s">
        <v>494</v>
      </c>
      <c r="F58" s="212">
        <v>12365.47</v>
      </c>
      <c r="G58" s="212">
        <v>12365.47</v>
      </c>
      <c r="H58" s="309">
        <v>0</v>
      </c>
      <c r="I58" s="38"/>
    </row>
    <row r="59" spans="1:9" ht="42.75" customHeight="1">
      <c r="A59" s="71"/>
      <c r="B59" s="14"/>
      <c r="C59" s="14"/>
      <c r="D59" s="14"/>
      <c r="E59" s="71" t="s">
        <v>88</v>
      </c>
      <c r="F59" s="73">
        <v>6352</v>
      </c>
      <c r="G59" s="73">
        <v>6352</v>
      </c>
      <c r="H59" s="52">
        <v>0</v>
      </c>
      <c r="I59" s="314" t="s">
        <v>651</v>
      </c>
    </row>
    <row r="60" spans="1:9" ht="21" customHeight="1">
      <c r="A60" s="71"/>
      <c r="B60" s="14"/>
      <c r="C60" s="14"/>
      <c r="D60" s="14"/>
      <c r="E60" s="71" t="s">
        <v>87</v>
      </c>
      <c r="F60" s="73">
        <f>F59/F58*100</f>
        <v>51.36885213420922</v>
      </c>
      <c r="G60" s="73">
        <f>G59/G58*100</f>
        <v>51.36885213420922</v>
      </c>
      <c r="H60" s="52">
        <v>0</v>
      </c>
      <c r="I60" s="27"/>
    </row>
    <row r="61" spans="1:9" ht="42" customHeight="1">
      <c r="A61" s="214">
        <v>18</v>
      </c>
      <c r="B61" s="213">
        <v>600</v>
      </c>
      <c r="C61" s="213">
        <v>60095</v>
      </c>
      <c r="D61" s="213" t="s">
        <v>118</v>
      </c>
      <c r="E61" s="214" t="s">
        <v>495</v>
      </c>
      <c r="F61" s="212">
        <v>5000</v>
      </c>
      <c r="G61" s="212">
        <v>5000</v>
      </c>
      <c r="H61" s="309">
        <v>0</v>
      </c>
      <c r="I61" s="27"/>
    </row>
    <row r="62" spans="1:9" ht="34.5" customHeight="1">
      <c r="A62" s="14"/>
      <c r="B62" s="14"/>
      <c r="C62" s="14"/>
      <c r="D62" s="14"/>
      <c r="E62" s="71" t="s">
        <v>88</v>
      </c>
      <c r="F62" s="73">
        <v>3670</v>
      </c>
      <c r="G62" s="73">
        <v>3670</v>
      </c>
      <c r="H62" s="52">
        <v>0</v>
      </c>
      <c r="I62" s="73" t="s">
        <v>640</v>
      </c>
    </row>
    <row r="63" spans="1:9" ht="24.75" customHeight="1">
      <c r="A63" s="14"/>
      <c r="B63" s="14"/>
      <c r="C63" s="14"/>
      <c r="D63" s="14"/>
      <c r="E63" s="71" t="s">
        <v>87</v>
      </c>
      <c r="F63" s="73">
        <f>F62/F61*100</f>
        <v>73.4</v>
      </c>
      <c r="G63" s="73">
        <f>G62/G61*100</f>
        <v>73.4</v>
      </c>
      <c r="H63" s="52">
        <v>0</v>
      </c>
      <c r="I63" s="27"/>
    </row>
    <row r="64" spans="1:9" ht="36" customHeight="1">
      <c r="A64" s="214">
        <v>19</v>
      </c>
      <c r="B64" s="214">
        <v>600</v>
      </c>
      <c r="C64" s="213">
        <v>60016</v>
      </c>
      <c r="D64" s="213" t="s">
        <v>62</v>
      </c>
      <c r="E64" s="214" t="s">
        <v>496</v>
      </c>
      <c r="F64" s="212">
        <v>10792.91</v>
      </c>
      <c r="G64" s="212">
        <v>10792.91</v>
      </c>
      <c r="H64" s="309">
        <v>0</v>
      </c>
      <c r="I64" s="38"/>
    </row>
    <row r="65" spans="1:9" ht="45.75" customHeight="1">
      <c r="A65" s="14"/>
      <c r="B65" s="14"/>
      <c r="C65" s="14"/>
      <c r="D65" s="14"/>
      <c r="E65" s="71" t="s">
        <v>88</v>
      </c>
      <c r="F65" s="73">
        <v>10792.91</v>
      </c>
      <c r="G65" s="73">
        <v>10792.91</v>
      </c>
      <c r="H65" s="52">
        <v>0</v>
      </c>
      <c r="I65" s="312" t="s">
        <v>638</v>
      </c>
    </row>
    <row r="66" spans="1:9" ht="22.5" customHeight="1">
      <c r="A66" s="14"/>
      <c r="B66" s="14"/>
      <c r="C66" s="14"/>
      <c r="D66" s="14"/>
      <c r="E66" s="71" t="s">
        <v>87</v>
      </c>
      <c r="F66" s="73">
        <f>F65/F64*100</f>
        <v>100</v>
      </c>
      <c r="G66" s="73">
        <f>G65/G64*100</f>
        <v>100</v>
      </c>
      <c r="H66" s="52">
        <v>0</v>
      </c>
      <c r="I66" s="27"/>
    </row>
    <row r="67" spans="1:11" ht="30" customHeight="1">
      <c r="A67" s="214">
        <v>20</v>
      </c>
      <c r="B67" s="213">
        <v>600</v>
      </c>
      <c r="C67" s="213">
        <v>60016</v>
      </c>
      <c r="D67" s="213" t="s">
        <v>62</v>
      </c>
      <c r="E67" s="214" t="s">
        <v>497</v>
      </c>
      <c r="F67" s="310">
        <v>400</v>
      </c>
      <c r="G67" s="310">
        <v>400</v>
      </c>
      <c r="H67" s="309">
        <v>0</v>
      </c>
      <c r="I67" s="27"/>
      <c r="J67" s="6"/>
      <c r="K67" s="6"/>
    </row>
    <row r="68" spans="1:11" ht="32.25" customHeight="1">
      <c r="A68" s="71"/>
      <c r="B68" s="14"/>
      <c r="C68" s="14"/>
      <c r="D68" s="14"/>
      <c r="E68" s="71" t="s">
        <v>88</v>
      </c>
      <c r="F68" s="73">
        <v>317.34</v>
      </c>
      <c r="G68" s="73">
        <v>317.34</v>
      </c>
      <c r="H68" s="52">
        <v>0</v>
      </c>
      <c r="I68" s="216" t="s">
        <v>637</v>
      </c>
      <c r="J68" s="6"/>
      <c r="K68" s="6"/>
    </row>
    <row r="69" spans="1:11" ht="21.75" customHeight="1">
      <c r="A69" s="71"/>
      <c r="B69" s="14"/>
      <c r="C69" s="14"/>
      <c r="D69" s="14"/>
      <c r="E69" s="71" t="s">
        <v>87</v>
      </c>
      <c r="F69" s="73">
        <f>F68/F67*100</f>
        <v>79.335</v>
      </c>
      <c r="G69" s="73">
        <f>G68/G67*100</f>
        <v>79.335</v>
      </c>
      <c r="H69" s="52">
        <v>0</v>
      </c>
      <c r="I69" s="27"/>
      <c r="J69" s="6"/>
      <c r="K69" s="6"/>
    </row>
    <row r="70" spans="1:9" ht="45" customHeight="1">
      <c r="A70" s="214">
        <v>21</v>
      </c>
      <c r="B70" s="213">
        <v>600</v>
      </c>
      <c r="C70" s="213">
        <v>60016</v>
      </c>
      <c r="D70" s="213" t="s">
        <v>63</v>
      </c>
      <c r="E70" s="214" t="s">
        <v>490</v>
      </c>
      <c r="F70" s="212">
        <v>9629.19</v>
      </c>
      <c r="G70" s="212">
        <v>9629.19</v>
      </c>
      <c r="H70" s="309">
        <v>0</v>
      </c>
      <c r="I70" s="38"/>
    </row>
    <row r="71" spans="1:9" ht="66" customHeight="1">
      <c r="A71" s="14"/>
      <c r="B71" s="14"/>
      <c r="C71" s="14"/>
      <c r="D71" s="14"/>
      <c r="E71" s="71" t="s">
        <v>88</v>
      </c>
      <c r="F71" s="73">
        <v>9628.93</v>
      </c>
      <c r="G71" s="73">
        <v>9628.93</v>
      </c>
      <c r="H71" s="52">
        <v>0</v>
      </c>
      <c r="I71" s="216" t="s">
        <v>636</v>
      </c>
    </row>
    <row r="72" spans="1:9" ht="19.5" customHeight="1">
      <c r="A72" s="14"/>
      <c r="B72" s="14"/>
      <c r="C72" s="14"/>
      <c r="D72" s="14"/>
      <c r="E72" s="71" t="s">
        <v>87</v>
      </c>
      <c r="F72" s="73">
        <f>F71/F70*100</f>
        <v>99.99729987672899</v>
      </c>
      <c r="G72" s="73">
        <f>G71/G70*100</f>
        <v>99.99729987672899</v>
      </c>
      <c r="H72" s="52">
        <v>0</v>
      </c>
      <c r="I72" s="27"/>
    </row>
    <row r="73" spans="1:9" ht="27.75" customHeight="1">
      <c r="A73" s="214">
        <v>22</v>
      </c>
      <c r="B73" s="213">
        <v>900</v>
      </c>
      <c r="C73" s="213">
        <v>90015</v>
      </c>
      <c r="D73" s="213" t="s">
        <v>111</v>
      </c>
      <c r="E73" s="214" t="s">
        <v>498</v>
      </c>
      <c r="F73" s="310">
        <v>5857.58</v>
      </c>
      <c r="G73" s="310">
        <v>5857.58</v>
      </c>
      <c r="H73" s="70">
        <v>0</v>
      </c>
      <c r="I73" s="38"/>
    </row>
    <row r="74" spans="1:9" ht="40.5" customHeight="1">
      <c r="A74" s="14"/>
      <c r="B74" s="14"/>
      <c r="C74" s="14"/>
      <c r="D74" s="14"/>
      <c r="E74" s="71" t="s">
        <v>88</v>
      </c>
      <c r="F74" s="310">
        <v>5857.58</v>
      </c>
      <c r="G74" s="310">
        <v>5857.58</v>
      </c>
      <c r="H74" s="52">
        <v>0</v>
      </c>
      <c r="I74" s="216" t="s">
        <v>295</v>
      </c>
    </row>
    <row r="75" spans="1:9" ht="23.25" customHeight="1">
      <c r="A75" s="14"/>
      <c r="B75" s="14"/>
      <c r="C75" s="14"/>
      <c r="D75" s="14"/>
      <c r="E75" s="71" t="s">
        <v>87</v>
      </c>
      <c r="F75" s="73">
        <f>F74/F73*100</f>
        <v>100</v>
      </c>
      <c r="G75" s="73">
        <f>G74/G73*100</f>
        <v>100</v>
      </c>
      <c r="H75" s="52">
        <v>0</v>
      </c>
      <c r="I75" s="27"/>
    </row>
    <row r="76" spans="1:9" ht="38.25" customHeight="1">
      <c r="A76" s="214">
        <v>23</v>
      </c>
      <c r="B76" s="213">
        <v>900</v>
      </c>
      <c r="C76" s="213">
        <v>90095</v>
      </c>
      <c r="D76" s="214" t="s">
        <v>111</v>
      </c>
      <c r="E76" s="214" t="s">
        <v>499</v>
      </c>
      <c r="F76" s="212">
        <v>700</v>
      </c>
      <c r="G76" s="212">
        <v>700</v>
      </c>
      <c r="H76" s="70">
        <v>0</v>
      </c>
      <c r="I76" s="38"/>
    </row>
    <row r="77" spans="1:9" ht="57" customHeight="1">
      <c r="A77" s="14"/>
      <c r="B77" s="14"/>
      <c r="C77" s="14"/>
      <c r="D77" s="71"/>
      <c r="E77" s="71" t="s">
        <v>88</v>
      </c>
      <c r="F77" s="73">
        <v>697.64</v>
      </c>
      <c r="G77" s="73">
        <v>697.64</v>
      </c>
      <c r="H77" s="52">
        <v>0</v>
      </c>
      <c r="I77" s="216" t="s">
        <v>648</v>
      </c>
    </row>
    <row r="78" spans="1:9" ht="21.75" customHeight="1">
      <c r="A78" s="14"/>
      <c r="B78" s="14"/>
      <c r="C78" s="14"/>
      <c r="D78" s="71"/>
      <c r="E78" s="71" t="s">
        <v>87</v>
      </c>
      <c r="F78" s="73">
        <f>F77/F76*100</f>
        <v>99.66285714285715</v>
      </c>
      <c r="G78" s="73">
        <f>G77/G76*100</f>
        <v>99.66285714285715</v>
      </c>
      <c r="H78" s="52">
        <v>0</v>
      </c>
      <c r="I78" s="27"/>
    </row>
    <row r="79" spans="1:9" ht="34.5" customHeight="1">
      <c r="A79" s="214">
        <v>24</v>
      </c>
      <c r="B79" s="213">
        <v>600</v>
      </c>
      <c r="C79" s="213">
        <v>60016</v>
      </c>
      <c r="D79" s="214" t="s">
        <v>111</v>
      </c>
      <c r="E79" s="214" t="s">
        <v>500</v>
      </c>
      <c r="F79" s="212">
        <v>10000</v>
      </c>
      <c r="G79" s="212">
        <v>10000</v>
      </c>
      <c r="H79" s="70">
        <v>0</v>
      </c>
      <c r="I79" s="38"/>
    </row>
    <row r="80" spans="1:9" ht="54.75" customHeight="1">
      <c r="A80" s="14"/>
      <c r="B80" s="14"/>
      <c r="C80" s="14"/>
      <c r="D80" s="71"/>
      <c r="E80" s="71" t="s">
        <v>88</v>
      </c>
      <c r="F80" s="73">
        <v>10000</v>
      </c>
      <c r="G80" s="73">
        <v>10000</v>
      </c>
      <c r="H80" s="52">
        <v>0</v>
      </c>
      <c r="I80" s="312" t="s">
        <v>638</v>
      </c>
    </row>
    <row r="81" spans="1:9" ht="21" customHeight="1">
      <c r="A81" s="14"/>
      <c r="B81" s="14"/>
      <c r="C81" s="14"/>
      <c r="D81" s="71"/>
      <c r="E81" s="71" t="s">
        <v>87</v>
      </c>
      <c r="F81" s="73">
        <f>F80/F79*100</f>
        <v>100</v>
      </c>
      <c r="G81" s="73">
        <f>G80/G79*100</f>
        <v>100</v>
      </c>
      <c r="H81" s="52">
        <v>0</v>
      </c>
      <c r="I81" s="27"/>
    </row>
    <row r="82" spans="1:9" ht="37.5" customHeight="1">
      <c r="A82" s="214">
        <v>25</v>
      </c>
      <c r="B82" s="213">
        <v>600</v>
      </c>
      <c r="C82" s="213">
        <v>60016</v>
      </c>
      <c r="D82" s="213" t="s">
        <v>111</v>
      </c>
      <c r="E82" s="214" t="s">
        <v>501</v>
      </c>
      <c r="F82" s="310">
        <v>3935.32</v>
      </c>
      <c r="G82" s="310">
        <v>3935.32</v>
      </c>
      <c r="H82" s="70">
        <v>0</v>
      </c>
      <c r="I82" s="38"/>
    </row>
    <row r="83" spans="1:9" ht="39" customHeight="1">
      <c r="A83" s="14"/>
      <c r="B83" s="14"/>
      <c r="C83" s="14"/>
      <c r="D83" s="14"/>
      <c r="E83" s="71" t="s">
        <v>88</v>
      </c>
      <c r="F83" s="73">
        <v>3935.32</v>
      </c>
      <c r="G83" s="73">
        <v>3935.32</v>
      </c>
      <c r="H83" s="52">
        <v>0</v>
      </c>
      <c r="I83" s="312" t="s">
        <v>638</v>
      </c>
    </row>
    <row r="84" spans="1:9" ht="20.25" customHeight="1">
      <c r="A84" s="14"/>
      <c r="B84" s="14"/>
      <c r="C84" s="14"/>
      <c r="D84" s="14"/>
      <c r="E84" s="71" t="s">
        <v>87</v>
      </c>
      <c r="F84" s="73">
        <f>F83/F82*100</f>
        <v>100</v>
      </c>
      <c r="G84" s="73">
        <f>G83/G82*100</f>
        <v>100</v>
      </c>
      <c r="H84" s="52">
        <v>0</v>
      </c>
      <c r="I84" s="27"/>
    </row>
    <row r="85" spans="1:9" ht="36.75" customHeight="1">
      <c r="A85" s="214">
        <v>26</v>
      </c>
      <c r="B85" s="213">
        <v>600</v>
      </c>
      <c r="C85" s="213">
        <v>60016</v>
      </c>
      <c r="D85" s="213" t="s">
        <v>64</v>
      </c>
      <c r="E85" s="214" t="s">
        <v>502</v>
      </c>
      <c r="F85" s="212">
        <v>14896.44</v>
      </c>
      <c r="G85" s="212">
        <v>14896.44</v>
      </c>
      <c r="H85" s="70">
        <v>0</v>
      </c>
      <c r="I85" s="38"/>
    </row>
    <row r="86" spans="1:9" ht="64.5" customHeight="1">
      <c r="A86" s="14"/>
      <c r="B86" s="14"/>
      <c r="C86" s="14"/>
      <c r="D86" s="14"/>
      <c r="E86" s="71" t="s">
        <v>88</v>
      </c>
      <c r="F86" s="73">
        <v>14896.28</v>
      </c>
      <c r="G86" s="73">
        <v>14896.28</v>
      </c>
      <c r="H86" s="52">
        <v>0</v>
      </c>
      <c r="I86" s="216" t="s">
        <v>636</v>
      </c>
    </row>
    <row r="87" spans="1:9" ht="20.25" customHeight="1">
      <c r="A87" s="14"/>
      <c r="B87" s="14"/>
      <c r="C87" s="14"/>
      <c r="D87" s="14"/>
      <c r="E87" s="71" t="s">
        <v>87</v>
      </c>
      <c r="F87" s="73">
        <f>F86/F85*100</f>
        <v>99.99892591787031</v>
      </c>
      <c r="G87" s="73">
        <f>G86/G85*100</f>
        <v>99.99892591787031</v>
      </c>
      <c r="H87" s="52">
        <v>0</v>
      </c>
      <c r="I87" s="27"/>
    </row>
    <row r="88" spans="1:9" ht="36.75" customHeight="1">
      <c r="A88" s="213">
        <v>27</v>
      </c>
      <c r="B88" s="213">
        <v>900</v>
      </c>
      <c r="C88" s="213">
        <v>90015</v>
      </c>
      <c r="D88" s="213" t="s">
        <v>119</v>
      </c>
      <c r="E88" s="214" t="s">
        <v>486</v>
      </c>
      <c r="F88" s="212">
        <v>13048.2</v>
      </c>
      <c r="G88" s="212">
        <v>13048.2</v>
      </c>
      <c r="H88" s="70">
        <v>0</v>
      </c>
      <c r="I88" s="38"/>
    </row>
    <row r="89" spans="1:9" ht="36" customHeight="1">
      <c r="A89" s="14"/>
      <c r="B89" s="14"/>
      <c r="C89" s="14"/>
      <c r="D89" s="14"/>
      <c r="E89" s="71" t="s">
        <v>88</v>
      </c>
      <c r="F89" s="70">
        <v>11800</v>
      </c>
      <c r="G89" s="70">
        <v>11800</v>
      </c>
      <c r="H89" s="70">
        <v>0</v>
      </c>
      <c r="I89" s="216" t="s">
        <v>295</v>
      </c>
    </row>
    <row r="90" spans="1:9" ht="21" customHeight="1">
      <c r="A90" s="14"/>
      <c r="B90" s="14"/>
      <c r="C90" s="14"/>
      <c r="D90" s="14"/>
      <c r="E90" s="71" t="s">
        <v>87</v>
      </c>
      <c r="F90" s="73">
        <f>F89/F88*100</f>
        <v>90.4339295841572</v>
      </c>
      <c r="G90" s="73">
        <f>G89/G88*100</f>
        <v>90.4339295841572</v>
      </c>
      <c r="H90" s="73">
        <v>0</v>
      </c>
      <c r="I90" s="27"/>
    </row>
    <row r="91" spans="1:9" ht="38.25" customHeight="1">
      <c r="A91" s="214">
        <v>28</v>
      </c>
      <c r="B91" s="214">
        <v>900</v>
      </c>
      <c r="C91" s="214">
        <v>90095</v>
      </c>
      <c r="D91" s="214" t="s">
        <v>119</v>
      </c>
      <c r="E91" s="214" t="s">
        <v>503</v>
      </c>
      <c r="F91" s="212">
        <v>13000</v>
      </c>
      <c r="G91" s="212">
        <v>13000</v>
      </c>
      <c r="H91" s="70">
        <v>0</v>
      </c>
      <c r="I91" s="307"/>
    </row>
    <row r="92" spans="1:9" ht="39" customHeight="1">
      <c r="A92" s="71"/>
      <c r="B92" s="71"/>
      <c r="C92" s="71"/>
      <c r="D92" s="71"/>
      <c r="E92" s="71" t="s">
        <v>88</v>
      </c>
      <c r="F92" s="73">
        <v>0</v>
      </c>
      <c r="G92" s="73">
        <v>0</v>
      </c>
      <c r="H92" s="52">
        <v>0</v>
      </c>
      <c r="I92" s="216"/>
    </row>
    <row r="93" spans="1:9" ht="20.25" customHeight="1">
      <c r="A93" s="71"/>
      <c r="B93" s="71"/>
      <c r="C93" s="71"/>
      <c r="D93" s="71"/>
      <c r="E93" s="71" t="s">
        <v>87</v>
      </c>
      <c r="F93" s="73">
        <f>F92/F91*100</f>
        <v>0</v>
      </c>
      <c r="G93" s="73">
        <f>G92/G91*100</f>
        <v>0</v>
      </c>
      <c r="H93" s="52">
        <v>0</v>
      </c>
      <c r="I93" s="52"/>
    </row>
    <row r="94" spans="1:9" ht="48" customHeight="1">
      <c r="A94" s="213">
        <v>29</v>
      </c>
      <c r="B94" s="213">
        <v>900</v>
      </c>
      <c r="C94" s="213">
        <v>90015</v>
      </c>
      <c r="D94" s="213" t="s">
        <v>65</v>
      </c>
      <c r="E94" s="214" t="s">
        <v>486</v>
      </c>
      <c r="F94" s="212">
        <v>11000</v>
      </c>
      <c r="G94" s="212">
        <v>11000</v>
      </c>
      <c r="H94" s="70">
        <v>0</v>
      </c>
      <c r="I94" s="38"/>
    </row>
    <row r="95" spans="1:9" ht="39.75" customHeight="1">
      <c r="A95" s="14"/>
      <c r="B95" s="14"/>
      <c r="C95" s="14"/>
      <c r="D95" s="14"/>
      <c r="E95" s="71" t="s">
        <v>88</v>
      </c>
      <c r="F95" s="212">
        <v>11000</v>
      </c>
      <c r="G95" s="212">
        <v>11000</v>
      </c>
      <c r="H95" s="52">
        <v>0</v>
      </c>
      <c r="I95" s="216" t="s">
        <v>295</v>
      </c>
    </row>
    <row r="96" spans="1:9" s="6" customFormat="1" ht="20.25" customHeight="1">
      <c r="A96" s="71"/>
      <c r="B96" s="71"/>
      <c r="C96" s="71"/>
      <c r="D96" s="71"/>
      <c r="E96" s="71" t="s">
        <v>87</v>
      </c>
      <c r="F96" s="73">
        <f>F95/F94*100</f>
        <v>100</v>
      </c>
      <c r="G96" s="73">
        <f>G95/G94*100</f>
        <v>100</v>
      </c>
      <c r="H96" s="52">
        <v>0</v>
      </c>
      <c r="I96" s="52"/>
    </row>
    <row r="97" spans="1:9" ht="32.25" customHeight="1">
      <c r="A97" s="213">
        <v>30</v>
      </c>
      <c r="B97" s="213">
        <v>900</v>
      </c>
      <c r="C97" s="213">
        <v>90015</v>
      </c>
      <c r="D97" s="213" t="s">
        <v>65</v>
      </c>
      <c r="E97" s="214" t="s">
        <v>498</v>
      </c>
      <c r="F97" s="212">
        <v>3200</v>
      </c>
      <c r="G97" s="212">
        <v>3200</v>
      </c>
      <c r="H97" s="70">
        <v>0</v>
      </c>
      <c r="I97" s="39"/>
    </row>
    <row r="98" spans="1:9" ht="40.5" customHeight="1">
      <c r="A98" s="14"/>
      <c r="B98" s="14"/>
      <c r="C98" s="14"/>
      <c r="D98" s="14"/>
      <c r="E98" s="71" t="s">
        <v>88</v>
      </c>
      <c r="F98" s="70">
        <v>0</v>
      </c>
      <c r="G98" s="70">
        <v>0</v>
      </c>
      <c r="H98" s="52">
        <v>0</v>
      </c>
      <c r="I98" s="180"/>
    </row>
    <row r="99" spans="1:9" ht="27" customHeight="1">
      <c r="A99" s="14"/>
      <c r="B99" s="14"/>
      <c r="C99" s="14"/>
      <c r="D99" s="14"/>
      <c r="E99" s="71" t="s">
        <v>87</v>
      </c>
      <c r="F99" s="73">
        <f>F98/F97*100</f>
        <v>0</v>
      </c>
      <c r="G99" s="73">
        <f>G98/G97*100</f>
        <v>0</v>
      </c>
      <c r="H99" s="52">
        <v>0</v>
      </c>
      <c r="I99" s="27"/>
    </row>
    <row r="100" spans="1:9" ht="36" customHeight="1">
      <c r="A100" s="213">
        <v>31</v>
      </c>
      <c r="B100" s="213">
        <v>801</v>
      </c>
      <c r="C100" s="213">
        <v>80101</v>
      </c>
      <c r="D100" s="213" t="s">
        <v>65</v>
      </c>
      <c r="E100" s="214" t="s">
        <v>504</v>
      </c>
      <c r="F100" s="212">
        <v>202.64</v>
      </c>
      <c r="G100" s="212">
        <v>202.64</v>
      </c>
      <c r="H100" s="70">
        <v>0</v>
      </c>
      <c r="I100" s="27"/>
    </row>
    <row r="101" spans="1:9" ht="35.25" customHeight="1">
      <c r="A101" s="14"/>
      <c r="B101" s="14"/>
      <c r="C101" s="14"/>
      <c r="D101" s="14"/>
      <c r="E101" s="71" t="s">
        <v>88</v>
      </c>
      <c r="F101" s="70">
        <v>202</v>
      </c>
      <c r="G101" s="70">
        <v>202</v>
      </c>
      <c r="H101" s="70">
        <v>0</v>
      </c>
      <c r="I101" s="216" t="s">
        <v>660</v>
      </c>
    </row>
    <row r="102" spans="1:9" ht="22.5" customHeight="1">
      <c r="A102" s="14"/>
      <c r="B102" s="14"/>
      <c r="C102" s="14"/>
      <c r="D102" s="14"/>
      <c r="E102" s="71" t="s">
        <v>87</v>
      </c>
      <c r="F102" s="73">
        <f>F101/F100*100</f>
        <v>99.68416896960127</v>
      </c>
      <c r="G102" s="73">
        <f>G101/G100*100</f>
        <v>99.68416896960127</v>
      </c>
      <c r="H102" s="52">
        <v>0</v>
      </c>
      <c r="I102" s="27"/>
    </row>
    <row r="103" spans="1:9" ht="24.75" customHeight="1">
      <c r="A103" s="213">
        <v>32</v>
      </c>
      <c r="B103" s="213">
        <v>900</v>
      </c>
      <c r="C103" s="213">
        <v>90015</v>
      </c>
      <c r="D103" s="213" t="s">
        <v>505</v>
      </c>
      <c r="E103" s="214" t="s">
        <v>506</v>
      </c>
      <c r="F103" s="212">
        <v>10000</v>
      </c>
      <c r="G103" s="212">
        <v>10000</v>
      </c>
      <c r="H103" s="70">
        <v>0</v>
      </c>
      <c r="I103" s="27"/>
    </row>
    <row r="104" spans="1:9" ht="42" customHeight="1">
      <c r="A104" s="14"/>
      <c r="B104" s="14"/>
      <c r="C104" s="14"/>
      <c r="D104" s="14"/>
      <c r="E104" s="71" t="s">
        <v>88</v>
      </c>
      <c r="F104" s="212">
        <v>10000</v>
      </c>
      <c r="G104" s="212">
        <v>10000</v>
      </c>
      <c r="H104" s="52">
        <v>0</v>
      </c>
      <c r="I104" s="216" t="s">
        <v>295</v>
      </c>
    </row>
    <row r="105" spans="1:9" ht="24" customHeight="1">
      <c r="A105" s="14"/>
      <c r="B105" s="14"/>
      <c r="C105" s="14"/>
      <c r="D105" s="14"/>
      <c r="E105" s="71" t="s">
        <v>87</v>
      </c>
      <c r="F105" s="73">
        <f>F104/F103*100</f>
        <v>100</v>
      </c>
      <c r="G105" s="73">
        <f>G104/G103*100</f>
        <v>100</v>
      </c>
      <c r="H105" s="52">
        <v>0</v>
      </c>
      <c r="I105" s="27"/>
    </row>
    <row r="106" spans="1:9" ht="39" customHeight="1">
      <c r="A106" s="213">
        <v>33</v>
      </c>
      <c r="B106" s="213">
        <v>754</v>
      </c>
      <c r="C106" s="213">
        <v>75412</v>
      </c>
      <c r="D106" s="213" t="s">
        <v>300</v>
      </c>
      <c r="E106" s="214" t="s">
        <v>507</v>
      </c>
      <c r="F106" s="212">
        <v>1000</v>
      </c>
      <c r="G106" s="212">
        <v>1000</v>
      </c>
      <c r="H106" s="70">
        <v>0</v>
      </c>
      <c r="I106" s="38"/>
    </row>
    <row r="107" spans="1:9" ht="36.75" customHeight="1">
      <c r="A107" s="14"/>
      <c r="B107" s="14"/>
      <c r="C107" s="14"/>
      <c r="D107" s="14"/>
      <c r="E107" s="71" t="s">
        <v>88</v>
      </c>
      <c r="F107" s="73">
        <v>999</v>
      </c>
      <c r="G107" s="73">
        <v>999</v>
      </c>
      <c r="H107" s="52">
        <v>0</v>
      </c>
      <c r="I107" s="216" t="s">
        <v>644</v>
      </c>
    </row>
    <row r="108" spans="1:9" ht="24.75" customHeight="1">
      <c r="A108" s="14"/>
      <c r="B108" s="14"/>
      <c r="C108" s="14"/>
      <c r="D108" s="14"/>
      <c r="E108" s="71" t="s">
        <v>87</v>
      </c>
      <c r="F108" s="73">
        <f>F107/F106*100</f>
        <v>99.9</v>
      </c>
      <c r="G108" s="73">
        <f>G107/G106*100</f>
        <v>99.9</v>
      </c>
      <c r="H108" s="52">
        <v>0</v>
      </c>
      <c r="I108" s="27"/>
    </row>
    <row r="109" spans="1:9" ht="38.25" customHeight="1">
      <c r="A109" s="213">
        <v>34</v>
      </c>
      <c r="B109" s="213">
        <v>801</v>
      </c>
      <c r="C109" s="213">
        <v>80101</v>
      </c>
      <c r="D109" s="213" t="s">
        <v>300</v>
      </c>
      <c r="E109" s="311" t="s">
        <v>504</v>
      </c>
      <c r="F109" s="212">
        <v>192.91</v>
      </c>
      <c r="G109" s="212">
        <v>192.91</v>
      </c>
      <c r="H109" s="70">
        <v>0</v>
      </c>
      <c r="I109" s="38"/>
    </row>
    <row r="110" spans="1:9" ht="39.75" customHeight="1">
      <c r="A110" s="14"/>
      <c r="B110" s="14"/>
      <c r="C110" s="14"/>
      <c r="D110" s="14"/>
      <c r="E110" s="71" t="s">
        <v>88</v>
      </c>
      <c r="F110" s="73">
        <v>192</v>
      </c>
      <c r="G110" s="73">
        <v>192</v>
      </c>
      <c r="H110" s="52">
        <v>0</v>
      </c>
      <c r="I110" s="216" t="s">
        <v>744</v>
      </c>
    </row>
    <row r="111" spans="1:9" ht="26.25" customHeight="1">
      <c r="A111" s="14"/>
      <c r="B111" s="14"/>
      <c r="C111" s="14"/>
      <c r="D111" s="14"/>
      <c r="E111" s="71" t="s">
        <v>87</v>
      </c>
      <c r="F111" s="73">
        <f>F110/F109*100</f>
        <v>99.52827743507335</v>
      </c>
      <c r="G111" s="73">
        <f>G110/G109*100</f>
        <v>99.52827743507335</v>
      </c>
      <c r="H111" s="52">
        <v>0</v>
      </c>
      <c r="I111" s="27"/>
    </row>
    <row r="112" spans="1:9" ht="37.5" customHeight="1">
      <c r="A112" s="213">
        <v>35</v>
      </c>
      <c r="B112" s="213">
        <v>600</v>
      </c>
      <c r="C112" s="213">
        <v>60016</v>
      </c>
      <c r="D112" s="213" t="s">
        <v>120</v>
      </c>
      <c r="E112" s="214" t="s">
        <v>508</v>
      </c>
      <c r="F112" s="212">
        <v>8297.77</v>
      </c>
      <c r="G112" s="212">
        <v>8297.77</v>
      </c>
      <c r="H112" s="70">
        <v>0</v>
      </c>
      <c r="I112" s="38"/>
    </row>
    <row r="113" spans="1:9" ht="56.25" customHeight="1">
      <c r="A113" s="14"/>
      <c r="B113" s="14"/>
      <c r="C113" s="14"/>
      <c r="D113" s="14"/>
      <c r="E113" s="71" t="s">
        <v>88</v>
      </c>
      <c r="F113" s="212">
        <v>8297.76</v>
      </c>
      <c r="G113" s="212">
        <v>8297.76</v>
      </c>
      <c r="H113" s="52">
        <v>0</v>
      </c>
      <c r="I113" s="216" t="s">
        <v>635</v>
      </c>
    </row>
    <row r="114" spans="1:9" ht="24" customHeight="1">
      <c r="A114" s="14"/>
      <c r="B114" s="14"/>
      <c r="C114" s="14"/>
      <c r="D114" s="14"/>
      <c r="E114" s="71" t="s">
        <v>87</v>
      </c>
      <c r="F114" s="73">
        <f>F113/F112*100</f>
        <v>99.99987948569314</v>
      </c>
      <c r="G114" s="73">
        <f>G113/G112*100</f>
        <v>99.99987948569314</v>
      </c>
      <c r="H114" s="52">
        <v>0</v>
      </c>
      <c r="I114" s="27"/>
    </row>
    <row r="115" spans="1:9" ht="35.25" customHeight="1">
      <c r="A115" s="213">
        <v>36</v>
      </c>
      <c r="B115" s="213">
        <v>900</v>
      </c>
      <c r="C115" s="213">
        <v>90095</v>
      </c>
      <c r="D115" s="214" t="s">
        <v>120</v>
      </c>
      <c r="E115" s="214" t="s">
        <v>509</v>
      </c>
      <c r="F115" s="212">
        <v>4500</v>
      </c>
      <c r="G115" s="212">
        <v>4500</v>
      </c>
      <c r="H115" s="70">
        <v>0</v>
      </c>
      <c r="I115" s="38"/>
    </row>
    <row r="116" spans="1:9" ht="42.75" customHeight="1">
      <c r="A116" s="14"/>
      <c r="B116" s="14"/>
      <c r="C116" s="14"/>
      <c r="D116" s="71"/>
      <c r="E116" s="71" t="s">
        <v>88</v>
      </c>
      <c r="F116" s="212">
        <v>4500</v>
      </c>
      <c r="G116" s="212">
        <v>4500</v>
      </c>
      <c r="H116" s="52">
        <v>0</v>
      </c>
      <c r="I116" s="216" t="s">
        <v>650</v>
      </c>
    </row>
    <row r="117" spans="1:9" ht="23.25" customHeight="1">
      <c r="A117" s="14"/>
      <c r="B117" s="14"/>
      <c r="C117" s="14"/>
      <c r="D117" s="71"/>
      <c r="E117" s="71" t="s">
        <v>87</v>
      </c>
      <c r="F117" s="73">
        <f>F116/F115*100</f>
        <v>100</v>
      </c>
      <c r="G117" s="73">
        <f>G116/G115*100</f>
        <v>100</v>
      </c>
      <c r="H117" s="52">
        <v>0</v>
      </c>
      <c r="I117" s="27"/>
    </row>
    <row r="118" spans="1:9" ht="38.25" customHeight="1">
      <c r="A118" s="213">
        <v>37</v>
      </c>
      <c r="B118" s="213">
        <v>900</v>
      </c>
      <c r="C118" s="213">
        <v>90015</v>
      </c>
      <c r="D118" s="213" t="s">
        <v>207</v>
      </c>
      <c r="E118" s="214" t="s">
        <v>486</v>
      </c>
      <c r="F118" s="212">
        <v>15307.95</v>
      </c>
      <c r="G118" s="212">
        <v>15307.95</v>
      </c>
      <c r="H118" s="70">
        <v>0</v>
      </c>
      <c r="I118" s="38"/>
    </row>
    <row r="119" spans="1:9" ht="39" customHeight="1">
      <c r="A119" s="14"/>
      <c r="B119" s="14"/>
      <c r="C119" s="14"/>
      <c r="D119" s="14"/>
      <c r="E119" s="71" t="s">
        <v>88</v>
      </c>
      <c r="F119" s="212">
        <v>15307.95</v>
      </c>
      <c r="G119" s="212">
        <v>15307.95</v>
      </c>
      <c r="H119" s="52">
        <v>0</v>
      </c>
      <c r="I119" s="216" t="s">
        <v>295</v>
      </c>
    </row>
    <row r="120" spans="1:9" ht="21" customHeight="1">
      <c r="A120" s="14"/>
      <c r="B120" s="14"/>
      <c r="C120" s="14"/>
      <c r="D120" s="14"/>
      <c r="E120" s="71" t="s">
        <v>87</v>
      </c>
      <c r="F120" s="73">
        <f>F119/F118*100</f>
        <v>100</v>
      </c>
      <c r="G120" s="73">
        <f>G119/G118*100</f>
        <v>100</v>
      </c>
      <c r="H120" s="52">
        <v>0</v>
      </c>
      <c r="I120" s="27"/>
    </row>
    <row r="121" spans="1:10" ht="36.75" customHeight="1">
      <c r="A121" s="213">
        <v>38</v>
      </c>
      <c r="B121" s="213">
        <v>921</v>
      </c>
      <c r="C121" s="213">
        <v>92109</v>
      </c>
      <c r="D121" s="213" t="s">
        <v>208</v>
      </c>
      <c r="E121" s="214" t="s">
        <v>510</v>
      </c>
      <c r="F121" s="212">
        <v>7822.56</v>
      </c>
      <c r="G121" s="212">
        <v>7822.56</v>
      </c>
      <c r="H121" s="70">
        <v>0</v>
      </c>
      <c r="I121" s="27"/>
      <c r="J121" s="6"/>
    </row>
    <row r="122" spans="1:10" ht="36.75" customHeight="1">
      <c r="A122" s="14"/>
      <c r="B122" s="14"/>
      <c r="C122" s="14"/>
      <c r="D122" s="14"/>
      <c r="E122" s="71" t="s">
        <v>88</v>
      </c>
      <c r="F122" s="73">
        <v>7805.7</v>
      </c>
      <c r="G122" s="73">
        <v>7805.7</v>
      </c>
      <c r="H122" s="52">
        <v>0</v>
      </c>
      <c r="I122" s="216" t="s">
        <v>648</v>
      </c>
      <c r="J122" s="6"/>
    </row>
    <row r="123" spans="1:10" ht="21" customHeight="1">
      <c r="A123" s="14"/>
      <c r="B123" s="14"/>
      <c r="C123" s="14"/>
      <c r="D123" s="14"/>
      <c r="E123" s="71" t="s">
        <v>87</v>
      </c>
      <c r="F123" s="73">
        <f>F122/F121*100</f>
        <v>99.7844695342701</v>
      </c>
      <c r="G123" s="73">
        <f>G122/G121*100</f>
        <v>99.7844695342701</v>
      </c>
      <c r="H123" s="52">
        <v>0</v>
      </c>
      <c r="I123" s="27"/>
      <c r="J123" s="6"/>
    </row>
    <row r="124" spans="1:9" ht="31.5" customHeight="1">
      <c r="A124" s="213">
        <v>39</v>
      </c>
      <c r="B124" s="213">
        <v>900</v>
      </c>
      <c r="C124" s="213">
        <v>90095</v>
      </c>
      <c r="D124" s="213" t="s">
        <v>208</v>
      </c>
      <c r="E124" s="214" t="s">
        <v>511</v>
      </c>
      <c r="F124" s="212">
        <v>2760</v>
      </c>
      <c r="G124" s="212">
        <v>2760</v>
      </c>
      <c r="H124" s="70">
        <v>0</v>
      </c>
      <c r="I124" s="39"/>
    </row>
    <row r="125" spans="1:9" ht="41.25" customHeight="1">
      <c r="A125" s="14"/>
      <c r="B125" s="14"/>
      <c r="C125" s="14"/>
      <c r="D125" s="14"/>
      <c r="E125" s="71" t="s">
        <v>88</v>
      </c>
      <c r="F125" s="212">
        <v>2760</v>
      </c>
      <c r="G125" s="212">
        <v>2760</v>
      </c>
      <c r="H125" s="52">
        <v>0</v>
      </c>
      <c r="I125" s="216" t="s">
        <v>649</v>
      </c>
    </row>
    <row r="126" spans="1:9" ht="21" customHeight="1">
      <c r="A126" s="14"/>
      <c r="B126" s="14"/>
      <c r="C126" s="14"/>
      <c r="D126" s="14"/>
      <c r="E126" s="71" t="s">
        <v>87</v>
      </c>
      <c r="F126" s="73">
        <f>F125/F124*100</f>
        <v>100</v>
      </c>
      <c r="G126" s="73">
        <f>G125/G124*100</f>
        <v>100</v>
      </c>
      <c r="H126" s="52">
        <v>0</v>
      </c>
      <c r="I126" s="27"/>
    </row>
    <row r="127" spans="1:9" ht="38.25" customHeight="1">
      <c r="A127" s="213">
        <v>40</v>
      </c>
      <c r="B127" s="213">
        <v>900</v>
      </c>
      <c r="C127" s="213">
        <v>90095</v>
      </c>
      <c r="D127" s="213" t="s">
        <v>208</v>
      </c>
      <c r="E127" s="214" t="s">
        <v>512</v>
      </c>
      <c r="F127" s="212">
        <v>240</v>
      </c>
      <c r="G127" s="212">
        <v>240</v>
      </c>
      <c r="H127" s="70">
        <v>0</v>
      </c>
      <c r="I127" s="38"/>
    </row>
    <row r="128" spans="1:9" ht="37.5" customHeight="1">
      <c r="A128" s="14"/>
      <c r="B128" s="14"/>
      <c r="C128" s="14"/>
      <c r="D128" s="14"/>
      <c r="E128" s="71" t="s">
        <v>88</v>
      </c>
      <c r="F128" s="73">
        <v>0</v>
      </c>
      <c r="G128" s="73">
        <v>0</v>
      </c>
      <c r="H128" s="52">
        <v>0</v>
      </c>
      <c r="I128" s="180"/>
    </row>
    <row r="129" spans="1:9" ht="21" customHeight="1">
      <c r="A129" s="14"/>
      <c r="B129" s="14"/>
      <c r="C129" s="14"/>
      <c r="D129" s="14"/>
      <c r="E129" s="71" t="s">
        <v>87</v>
      </c>
      <c r="F129" s="73">
        <f>F128/F127*100</f>
        <v>0</v>
      </c>
      <c r="G129" s="73">
        <f>G128/G127*100</f>
        <v>0</v>
      </c>
      <c r="H129" s="52">
        <v>0</v>
      </c>
      <c r="I129" s="27"/>
    </row>
    <row r="130" spans="1:9" ht="35.25" customHeight="1">
      <c r="A130" s="213">
        <v>41</v>
      </c>
      <c r="B130" s="213">
        <v>600</v>
      </c>
      <c r="C130" s="213">
        <v>60016</v>
      </c>
      <c r="D130" s="213" t="s">
        <v>121</v>
      </c>
      <c r="E130" s="214" t="s">
        <v>490</v>
      </c>
      <c r="F130" s="212">
        <v>11000</v>
      </c>
      <c r="G130" s="212">
        <v>11000</v>
      </c>
      <c r="H130" s="70">
        <v>0</v>
      </c>
      <c r="I130" s="183"/>
    </row>
    <row r="131" spans="1:9" ht="66" customHeight="1">
      <c r="A131" s="14"/>
      <c r="B131" s="14"/>
      <c r="C131" s="14"/>
      <c r="D131" s="14"/>
      <c r="E131" s="71" t="s">
        <v>88</v>
      </c>
      <c r="F131" s="70">
        <v>10999.15</v>
      </c>
      <c r="G131" s="70">
        <v>10999.15</v>
      </c>
      <c r="H131" s="52">
        <v>0</v>
      </c>
      <c r="I131" s="216" t="s">
        <v>636</v>
      </c>
    </row>
    <row r="132" spans="1:9" ht="25.5" customHeight="1">
      <c r="A132" s="14"/>
      <c r="B132" s="14"/>
      <c r="C132" s="14"/>
      <c r="D132" s="14"/>
      <c r="E132" s="71" t="s">
        <v>87</v>
      </c>
      <c r="F132" s="73">
        <f>F131/F130*100</f>
        <v>99.99227272727272</v>
      </c>
      <c r="G132" s="73">
        <f>G131/G130*100</f>
        <v>99.99227272727272</v>
      </c>
      <c r="H132" s="52">
        <v>0</v>
      </c>
      <c r="I132" s="27"/>
    </row>
    <row r="133" spans="1:9" ht="34.5" customHeight="1">
      <c r="A133" s="213">
        <v>42</v>
      </c>
      <c r="B133" s="213">
        <v>754</v>
      </c>
      <c r="C133" s="213">
        <v>75495</v>
      </c>
      <c r="D133" s="213" t="s">
        <v>121</v>
      </c>
      <c r="E133" s="214" t="s">
        <v>513</v>
      </c>
      <c r="F133" s="212">
        <v>1509.72</v>
      </c>
      <c r="G133" s="212">
        <v>1509.72</v>
      </c>
      <c r="H133" s="70">
        <v>0</v>
      </c>
      <c r="I133" s="39"/>
    </row>
    <row r="134" spans="1:9" ht="36" customHeight="1">
      <c r="A134" s="14"/>
      <c r="B134" s="14"/>
      <c r="C134" s="14"/>
      <c r="D134" s="14"/>
      <c r="E134" s="71" t="s">
        <v>88</v>
      </c>
      <c r="F134" s="212">
        <v>1509.72</v>
      </c>
      <c r="G134" s="212">
        <v>1509.72</v>
      </c>
      <c r="H134" s="52">
        <v>0</v>
      </c>
      <c r="I134" s="216" t="s">
        <v>646</v>
      </c>
    </row>
    <row r="135" spans="1:9" ht="21" customHeight="1">
      <c r="A135" s="14"/>
      <c r="B135" s="14"/>
      <c r="C135" s="14"/>
      <c r="D135" s="14"/>
      <c r="E135" s="71" t="s">
        <v>87</v>
      </c>
      <c r="F135" s="73">
        <f>F134/F133*100</f>
        <v>100</v>
      </c>
      <c r="G135" s="73">
        <f>G134/G133*100</f>
        <v>100</v>
      </c>
      <c r="H135" s="52">
        <v>0</v>
      </c>
      <c r="I135" s="27"/>
    </row>
    <row r="136" spans="1:9" ht="23.25" customHeight="1">
      <c r="A136" s="213">
        <v>43</v>
      </c>
      <c r="B136" s="213">
        <v>900</v>
      </c>
      <c r="C136" s="213">
        <v>90095</v>
      </c>
      <c r="D136" s="213" t="s">
        <v>66</v>
      </c>
      <c r="E136" s="214" t="s">
        <v>514</v>
      </c>
      <c r="F136" s="212">
        <v>4575.65</v>
      </c>
      <c r="G136" s="212">
        <v>4575.65</v>
      </c>
      <c r="H136" s="70">
        <v>0</v>
      </c>
      <c r="I136" s="39"/>
    </row>
    <row r="137" spans="1:9" ht="34.5" customHeight="1">
      <c r="A137" s="14"/>
      <c r="B137" s="14"/>
      <c r="C137" s="14"/>
      <c r="D137" s="14"/>
      <c r="E137" s="71" t="s">
        <v>88</v>
      </c>
      <c r="F137" s="73">
        <v>0</v>
      </c>
      <c r="G137" s="73">
        <v>0</v>
      </c>
      <c r="H137" s="52">
        <v>0</v>
      </c>
      <c r="I137" s="180"/>
    </row>
    <row r="138" spans="1:9" ht="21" customHeight="1">
      <c r="A138" s="14"/>
      <c r="B138" s="14"/>
      <c r="C138" s="14"/>
      <c r="D138" s="14"/>
      <c r="E138" s="71" t="s">
        <v>87</v>
      </c>
      <c r="F138" s="73">
        <f>F137/F136*100</f>
        <v>0</v>
      </c>
      <c r="G138" s="73">
        <f>G137/G136*100</f>
        <v>0</v>
      </c>
      <c r="H138" s="52">
        <v>0</v>
      </c>
      <c r="I138" s="27"/>
    </row>
    <row r="139" spans="1:9" ht="34.5" customHeight="1">
      <c r="A139" s="214">
        <v>44</v>
      </c>
      <c r="B139" s="214">
        <v>900</v>
      </c>
      <c r="C139" s="214">
        <v>90015</v>
      </c>
      <c r="D139" s="214" t="s">
        <v>66</v>
      </c>
      <c r="E139" s="214" t="s">
        <v>486</v>
      </c>
      <c r="F139" s="212">
        <v>6000</v>
      </c>
      <c r="G139" s="212">
        <v>6000</v>
      </c>
      <c r="H139" s="70">
        <v>0</v>
      </c>
      <c r="I139" s="307"/>
    </row>
    <row r="140" spans="1:9" ht="39" customHeight="1">
      <c r="A140" s="71"/>
      <c r="B140" s="71"/>
      <c r="C140" s="71"/>
      <c r="D140" s="71"/>
      <c r="E140" s="71" t="s">
        <v>88</v>
      </c>
      <c r="F140" s="73">
        <v>5900</v>
      </c>
      <c r="G140" s="73">
        <v>5900</v>
      </c>
      <c r="H140" s="52">
        <v>0</v>
      </c>
      <c r="I140" s="216" t="s">
        <v>295</v>
      </c>
    </row>
    <row r="141" spans="1:9" ht="21" customHeight="1">
      <c r="A141" s="71"/>
      <c r="B141" s="71"/>
      <c r="C141" s="71"/>
      <c r="D141" s="71"/>
      <c r="E141" s="71" t="s">
        <v>87</v>
      </c>
      <c r="F141" s="73">
        <f>F140/F139*100</f>
        <v>98.33333333333333</v>
      </c>
      <c r="G141" s="73">
        <f>G140/G139*100</f>
        <v>98.33333333333333</v>
      </c>
      <c r="H141" s="52">
        <v>0</v>
      </c>
      <c r="I141" s="52"/>
    </row>
    <row r="142" spans="1:9" ht="36" customHeight="1">
      <c r="A142" s="213">
        <v>45</v>
      </c>
      <c r="B142" s="213">
        <v>600</v>
      </c>
      <c r="C142" s="213">
        <v>60016</v>
      </c>
      <c r="D142" s="213" t="s">
        <v>67</v>
      </c>
      <c r="E142" s="214" t="s">
        <v>490</v>
      </c>
      <c r="F142" s="212">
        <v>12962.38</v>
      </c>
      <c r="G142" s="212">
        <v>12962.38</v>
      </c>
      <c r="H142" s="70">
        <v>0</v>
      </c>
      <c r="I142" s="39"/>
    </row>
    <row r="143" spans="1:9" ht="63" customHeight="1">
      <c r="A143" s="14"/>
      <c r="B143" s="14"/>
      <c r="C143" s="14"/>
      <c r="D143" s="14"/>
      <c r="E143" s="71" t="s">
        <v>88</v>
      </c>
      <c r="F143" s="73">
        <v>12962.23</v>
      </c>
      <c r="G143" s="73">
        <v>12962.23</v>
      </c>
      <c r="H143" s="52">
        <v>0</v>
      </c>
      <c r="I143" s="216" t="s">
        <v>636</v>
      </c>
    </row>
    <row r="144" spans="1:9" ht="21" customHeight="1">
      <c r="A144" s="14"/>
      <c r="B144" s="14"/>
      <c r="C144" s="14"/>
      <c r="D144" s="14"/>
      <c r="E144" s="71" t="s">
        <v>87</v>
      </c>
      <c r="F144" s="73">
        <f>F143/F142*100</f>
        <v>99.99884280510216</v>
      </c>
      <c r="G144" s="73">
        <f>G143/G142*100</f>
        <v>99.99884280510216</v>
      </c>
      <c r="H144" s="52">
        <v>0</v>
      </c>
      <c r="I144" s="27"/>
    </row>
    <row r="145" spans="1:9" ht="41.25" customHeight="1">
      <c r="A145" s="213">
        <v>46</v>
      </c>
      <c r="B145" s="213">
        <v>600</v>
      </c>
      <c r="C145" s="213">
        <v>60016</v>
      </c>
      <c r="D145" s="213" t="s">
        <v>214</v>
      </c>
      <c r="E145" s="214" t="s">
        <v>490</v>
      </c>
      <c r="F145" s="212">
        <v>17612.37</v>
      </c>
      <c r="G145" s="212">
        <v>17612.37</v>
      </c>
      <c r="H145" s="70">
        <v>0</v>
      </c>
      <c r="I145" s="39"/>
    </row>
    <row r="146" spans="1:9" ht="70.5" customHeight="1">
      <c r="A146" s="14"/>
      <c r="B146" s="14"/>
      <c r="C146" s="14"/>
      <c r="D146" s="14"/>
      <c r="E146" s="71" t="s">
        <v>88</v>
      </c>
      <c r="F146" s="73">
        <v>17612.12</v>
      </c>
      <c r="G146" s="73">
        <v>17612.12</v>
      </c>
      <c r="H146" s="52">
        <v>0</v>
      </c>
      <c r="I146" s="216" t="s">
        <v>636</v>
      </c>
    </row>
    <row r="147" spans="1:9" ht="21.75" customHeight="1">
      <c r="A147" s="14"/>
      <c r="B147" s="14"/>
      <c r="C147" s="14"/>
      <c r="D147" s="14"/>
      <c r="E147" s="71" t="s">
        <v>87</v>
      </c>
      <c r="F147" s="73">
        <f>F146/F145*100</f>
        <v>99.99858054310693</v>
      </c>
      <c r="G147" s="73">
        <f>G146/G145*100</f>
        <v>99.99858054310693</v>
      </c>
      <c r="H147" s="52">
        <v>0</v>
      </c>
      <c r="I147" s="27"/>
    </row>
    <row r="148" spans="1:9" ht="34.5" customHeight="1">
      <c r="A148" s="213">
        <v>47</v>
      </c>
      <c r="B148" s="213">
        <v>600</v>
      </c>
      <c r="C148" s="213">
        <v>60016</v>
      </c>
      <c r="D148" s="213" t="s">
        <v>68</v>
      </c>
      <c r="E148" s="214" t="s">
        <v>515</v>
      </c>
      <c r="F148" s="212">
        <v>8207.06</v>
      </c>
      <c r="G148" s="212">
        <v>8207.06</v>
      </c>
      <c r="H148" s="70">
        <v>0</v>
      </c>
      <c r="I148" s="39"/>
    </row>
    <row r="149" spans="1:9" ht="69.75" customHeight="1">
      <c r="A149" s="14"/>
      <c r="B149" s="14"/>
      <c r="C149" s="14"/>
      <c r="D149" s="14"/>
      <c r="E149" s="71" t="s">
        <v>88</v>
      </c>
      <c r="F149" s="73">
        <v>8207.05</v>
      </c>
      <c r="G149" s="73">
        <v>8207.05</v>
      </c>
      <c r="H149" s="52">
        <v>0</v>
      </c>
      <c r="I149" s="216" t="s">
        <v>636</v>
      </c>
    </row>
    <row r="150" spans="1:9" ht="21" customHeight="1">
      <c r="A150" s="14"/>
      <c r="B150" s="14"/>
      <c r="C150" s="14"/>
      <c r="D150" s="14"/>
      <c r="E150" s="71" t="s">
        <v>87</v>
      </c>
      <c r="F150" s="73">
        <f>F149/F148*100</f>
        <v>99.99987815368719</v>
      </c>
      <c r="G150" s="73">
        <f>G149/G148*100</f>
        <v>99.99987815368719</v>
      </c>
      <c r="H150" s="52">
        <v>0</v>
      </c>
      <c r="I150" s="27"/>
    </row>
    <row r="151" spans="1:9" ht="48.75" customHeight="1">
      <c r="A151" s="213">
        <v>48</v>
      </c>
      <c r="B151" s="213">
        <v>750</v>
      </c>
      <c r="C151" s="213">
        <v>75075</v>
      </c>
      <c r="D151" s="213" t="s">
        <v>68</v>
      </c>
      <c r="E151" s="214" t="s">
        <v>442</v>
      </c>
      <c r="F151" s="212">
        <v>1000</v>
      </c>
      <c r="G151" s="212">
        <v>1000</v>
      </c>
      <c r="H151" s="70">
        <v>0</v>
      </c>
      <c r="I151" s="27"/>
    </row>
    <row r="152" spans="1:9" ht="25.5" customHeight="1">
      <c r="A152" s="14"/>
      <c r="B152" s="14"/>
      <c r="C152" s="14"/>
      <c r="D152" s="14"/>
      <c r="E152" s="71" t="s">
        <v>88</v>
      </c>
      <c r="F152" s="73">
        <v>0</v>
      </c>
      <c r="G152" s="73">
        <v>0</v>
      </c>
      <c r="H152" s="52">
        <v>0</v>
      </c>
      <c r="I152" s="180"/>
    </row>
    <row r="153" spans="1:9" ht="21" customHeight="1">
      <c r="A153" s="14"/>
      <c r="B153" s="14"/>
      <c r="C153" s="14"/>
      <c r="D153" s="14"/>
      <c r="E153" s="71" t="s">
        <v>87</v>
      </c>
      <c r="F153" s="73">
        <f>F152/F151*100</f>
        <v>0</v>
      </c>
      <c r="G153" s="73">
        <f>G152/G151*100</f>
        <v>0</v>
      </c>
      <c r="H153" s="52">
        <v>0</v>
      </c>
      <c r="I153" s="27"/>
    </row>
    <row r="154" spans="1:9" ht="36.75" customHeight="1">
      <c r="A154" s="213">
        <v>49</v>
      </c>
      <c r="B154" s="213">
        <v>801</v>
      </c>
      <c r="C154" s="213">
        <v>80101</v>
      </c>
      <c r="D154" s="214" t="s">
        <v>68</v>
      </c>
      <c r="E154" s="214" t="s">
        <v>516</v>
      </c>
      <c r="F154" s="212">
        <v>500</v>
      </c>
      <c r="G154" s="212">
        <v>500</v>
      </c>
      <c r="H154" s="70">
        <v>0</v>
      </c>
      <c r="I154" s="27"/>
    </row>
    <row r="155" spans="1:9" ht="26.25" customHeight="1">
      <c r="A155" s="14"/>
      <c r="B155" s="14"/>
      <c r="C155" s="14"/>
      <c r="D155" s="71"/>
      <c r="E155" s="71" t="s">
        <v>88</v>
      </c>
      <c r="F155" s="70">
        <v>338</v>
      </c>
      <c r="G155" s="70">
        <v>338</v>
      </c>
      <c r="H155" s="52">
        <v>0</v>
      </c>
      <c r="I155" s="216" t="s">
        <v>661</v>
      </c>
    </row>
    <row r="156" spans="1:9" ht="21" customHeight="1">
      <c r="A156" s="14"/>
      <c r="B156" s="14"/>
      <c r="C156" s="14"/>
      <c r="D156" s="71"/>
      <c r="E156" s="71" t="s">
        <v>87</v>
      </c>
      <c r="F156" s="73">
        <f>F155/F154*100</f>
        <v>67.60000000000001</v>
      </c>
      <c r="G156" s="73">
        <f>G155/G154*100</f>
        <v>67.60000000000001</v>
      </c>
      <c r="H156" s="52">
        <v>0</v>
      </c>
      <c r="I156" s="27"/>
    </row>
    <row r="157" spans="1:9" ht="34.5" customHeight="1">
      <c r="A157" s="213">
        <v>50</v>
      </c>
      <c r="B157" s="213">
        <v>900</v>
      </c>
      <c r="C157" s="213">
        <v>90015</v>
      </c>
      <c r="D157" s="214" t="s">
        <v>68</v>
      </c>
      <c r="E157" s="214" t="s">
        <v>486</v>
      </c>
      <c r="F157" s="212">
        <v>5500</v>
      </c>
      <c r="G157" s="212">
        <v>5500</v>
      </c>
      <c r="H157" s="70">
        <v>0</v>
      </c>
      <c r="I157" s="39"/>
    </row>
    <row r="158" spans="1:9" ht="50.25" customHeight="1">
      <c r="A158" s="14"/>
      <c r="B158" s="14"/>
      <c r="C158" s="14"/>
      <c r="D158" s="71"/>
      <c r="E158" s="71" t="s">
        <v>88</v>
      </c>
      <c r="F158" s="212">
        <v>5500</v>
      </c>
      <c r="G158" s="212">
        <v>5500</v>
      </c>
      <c r="H158" s="52">
        <v>0</v>
      </c>
      <c r="I158" s="216" t="s">
        <v>295</v>
      </c>
    </row>
    <row r="159" spans="1:9" ht="21" customHeight="1">
      <c r="A159" s="14"/>
      <c r="B159" s="14"/>
      <c r="C159" s="14"/>
      <c r="D159" s="71"/>
      <c r="E159" s="71" t="s">
        <v>87</v>
      </c>
      <c r="F159" s="73">
        <f>F158/F157*100</f>
        <v>100</v>
      </c>
      <c r="G159" s="73">
        <f>G158/G157*100</f>
        <v>100</v>
      </c>
      <c r="H159" s="52">
        <v>0</v>
      </c>
      <c r="I159" s="27"/>
    </row>
    <row r="160" spans="1:9" ht="33.75" customHeight="1">
      <c r="A160" s="213">
        <v>51</v>
      </c>
      <c r="B160" s="213">
        <v>801</v>
      </c>
      <c r="C160" s="213">
        <v>80101</v>
      </c>
      <c r="D160" s="213" t="s">
        <v>68</v>
      </c>
      <c r="E160" s="214" t="s">
        <v>517</v>
      </c>
      <c r="F160" s="212">
        <v>1500</v>
      </c>
      <c r="G160" s="212">
        <v>1500</v>
      </c>
      <c r="H160" s="70">
        <v>0</v>
      </c>
      <c r="I160" s="39"/>
    </row>
    <row r="161" spans="1:9" ht="45.75" customHeight="1">
      <c r="A161" s="14"/>
      <c r="B161" s="14"/>
      <c r="C161" s="14"/>
      <c r="D161" s="14"/>
      <c r="E161" s="71" t="s">
        <v>88</v>
      </c>
      <c r="F161" s="70">
        <v>1330.48</v>
      </c>
      <c r="G161" s="70">
        <v>1330.48</v>
      </c>
      <c r="H161" s="52">
        <v>0</v>
      </c>
      <c r="I161" s="216" t="s">
        <v>740</v>
      </c>
    </row>
    <row r="162" spans="1:9" ht="21" customHeight="1">
      <c r="A162" s="14"/>
      <c r="B162" s="14"/>
      <c r="C162" s="14"/>
      <c r="D162" s="14"/>
      <c r="E162" s="71" t="s">
        <v>87</v>
      </c>
      <c r="F162" s="73">
        <f>F161/F160*100</f>
        <v>88.69866666666667</v>
      </c>
      <c r="G162" s="73">
        <f>G161/G160*100</f>
        <v>88.69866666666667</v>
      </c>
      <c r="H162" s="52">
        <v>0</v>
      </c>
      <c r="I162" s="27"/>
    </row>
    <row r="163" spans="1:9" ht="35.25" customHeight="1">
      <c r="A163" s="213">
        <v>52</v>
      </c>
      <c r="B163" s="214">
        <v>921</v>
      </c>
      <c r="C163" s="214">
        <v>92109</v>
      </c>
      <c r="D163" s="214" t="s">
        <v>69</v>
      </c>
      <c r="E163" s="214" t="s">
        <v>518</v>
      </c>
      <c r="F163" s="212">
        <v>16503.96</v>
      </c>
      <c r="G163" s="212">
        <v>16503.96</v>
      </c>
      <c r="H163" s="70">
        <v>0</v>
      </c>
      <c r="I163" s="52"/>
    </row>
    <row r="164" spans="1:9" ht="51.75" customHeight="1">
      <c r="A164" s="14"/>
      <c r="B164" s="71"/>
      <c r="C164" s="71"/>
      <c r="D164" s="71"/>
      <c r="E164" s="71" t="s">
        <v>88</v>
      </c>
      <c r="F164" s="212">
        <v>16503.96</v>
      </c>
      <c r="G164" s="212">
        <v>16503.96</v>
      </c>
      <c r="H164" s="52">
        <v>0</v>
      </c>
      <c r="I164" s="314" t="s">
        <v>655</v>
      </c>
    </row>
    <row r="165" spans="1:9" ht="20.25" customHeight="1">
      <c r="A165" s="14"/>
      <c r="B165" s="71"/>
      <c r="C165" s="71"/>
      <c r="D165" s="71"/>
      <c r="E165" s="71" t="s">
        <v>87</v>
      </c>
      <c r="F165" s="73">
        <f>F164/F163*100</f>
        <v>100</v>
      </c>
      <c r="G165" s="73">
        <f>G164/G163*100</f>
        <v>100</v>
      </c>
      <c r="H165" s="52">
        <v>0</v>
      </c>
      <c r="I165" s="52"/>
    </row>
    <row r="166" spans="1:10" ht="33" customHeight="1">
      <c r="A166" s="213">
        <v>53</v>
      </c>
      <c r="B166" s="213">
        <v>801</v>
      </c>
      <c r="C166" s="213">
        <v>80101</v>
      </c>
      <c r="D166" s="213" t="s">
        <v>69</v>
      </c>
      <c r="E166" s="214" t="s">
        <v>519</v>
      </c>
      <c r="F166" s="212">
        <v>450</v>
      </c>
      <c r="G166" s="212">
        <v>450</v>
      </c>
      <c r="H166" s="70">
        <v>0</v>
      </c>
      <c r="I166" s="39"/>
      <c r="J166" s="6"/>
    </row>
    <row r="167" spans="1:10" ht="38.25" customHeight="1">
      <c r="A167" s="14"/>
      <c r="B167" s="14"/>
      <c r="C167" s="14"/>
      <c r="D167" s="14"/>
      <c r="E167" s="71" t="s">
        <v>88</v>
      </c>
      <c r="F167" s="73">
        <v>449.93</v>
      </c>
      <c r="G167" s="73">
        <v>449.93</v>
      </c>
      <c r="H167" s="52">
        <v>0</v>
      </c>
      <c r="I167" s="216" t="s">
        <v>662</v>
      </c>
      <c r="J167" s="6"/>
    </row>
    <row r="168" spans="1:10" ht="21" customHeight="1">
      <c r="A168" s="14"/>
      <c r="B168" s="14"/>
      <c r="C168" s="14"/>
      <c r="D168" s="14"/>
      <c r="E168" s="71" t="s">
        <v>87</v>
      </c>
      <c r="F168" s="73">
        <f>F167/F166*100</f>
        <v>99.98444444444445</v>
      </c>
      <c r="G168" s="73">
        <f>G167/G166*100</f>
        <v>99.98444444444445</v>
      </c>
      <c r="H168" s="52">
        <v>0</v>
      </c>
      <c r="I168" s="27"/>
      <c r="J168" s="6"/>
    </row>
    <row r="169" spans="1:9" ht="37.5" customHeight="1">
      <c r="A169" s="213">
        <v>54</v>
      </c>
      <c r="B169" s="213">
        <v>600</v>
      </c>
      <c r="C169" s="213">
        <v>60016</v>
      </c>
      <c r="D169" s="214" t="s">
        <v>70</v>
      </c>
      <c r="E169" s="214" t="s">
        <v>502</v>
      </c>
      <c r="F169" s="212">
        <v>8876.1</v>
      </c>
      <c r="G169" s="212">
        <v>8876.1</v>
      </c>
      <c r="H169" s="70">
        <v>0</v>
      </c>
      <c r="I169" s="39"/>
    </row>
    <row r="170" spans="1:9" ht="66.75" customHeight="1">
      <c r="A170" s="14"/>
      <c r="B170" s="14"/>
      <c r="C170" s="14"/>
      <c r="D170" s="71"/>
      <c r="E170" s="71" t="s">
        <v>88</v>
      </c>
      <c r="F170" s="73">
        <v>8875.68</v>
      </c>
      <c r="G170" s="73">
        <v>8875.68</v>
      </c>
      <c r="H170" s="52">
        <v>0</v>
      </c>
      <c r="I170" s="216" t="s">
        <v>636</v>
      </c>
    </row>
    <row r="171" spans="1:9" ht="19.5" customHeight="1">
      <c r="A171" s="14"/>
      <c r="B171" s="14"/>
      <c r="C171" s="14"/>
      <c r="D171" s="71"/>
      <c r="E171" s="71" t="s">
        <v>87</v>
      </c>
      <c r="F171" s="73">
        <f>F170/F169*100</f>
        <v>99.9952681921114</v>
      </c>
      <c r="G171" s="73">
        <f>G170/G169*100</f>
        <v>99.9952681921114</v>
      </c>
      <c r="H171" s="52">
        <v>0</v>
      </c>
      <c r="I171" s="27"/>
    </row>
    <row r="172" spans="1:9" ht="36.75" customHeight="1">
      <c r="A172" s="213">
        <v>55</v>
      </c>
      <c r="B172" s="213">
        <v>754</v>
      </c>
      <c r="C172" s="213">
        <v>75412</v>
      </c>
      <c r="D172" s="213" t="s">
        <v>70</v>
      </c>
      <c r="E172" s="214" t="s">
        <v>520</v>
      </c>
      <c r="F172" s="212">
        <v>1000</v>
      </c>
      <c r="G172" s="212">
        <v>1000</v>
      </c>
      <c r="H172" s="70">
        <v>0</v>
      </c>
      <c r="I172" s="39"/>
    </row>
    <row r="173" spans="1:9" ht="40.5" customHeight="1">
      <c r="A173" s="14"/>
      <c r="B173" s="14"/>
      <c r="C173" s="14"/>
      <c r="D173" s="14"/>
      <c r="E173" s="71" t="s">
        <v>88</v>
      </c>
      <c r="F173" s="73">
        <v>997.23</v>
      </c>
      <c r="G173" s="73">
        <v>997.23</v>
      </c>
      <c r="H173" s="52">
        <v>0</v>
      </c>
      <c r="I173" s="312" t="s">
        <v>642</v>
      </c>
    </row>
    <row r="174" spans="1:9" ht="19.5" customHeight="1">
      <c r="A174" s="14"/>
      <c r="B174" s="14"/>
      <c r="C174" s="14"/>
      <c r="D174" s="14"/>
      <c r="E174" s="71" t="s">
        <v>87</v>
      </c>
      <c r="F174" s="73">
        <f>F173/F172*100</f>
        <v>99.72300000000001</v>
      </c>
      <c r="G174" s="73">
        <f>G173/G172*100</f>
        <v>99.72300000000001</v>
      </c>
      <c r="H174" s="52">
        <v>0</v>
      </c>
      <c r="I174" s="27"/>
    </row>
    <row r="175" spans="1:9" ht="36" customHeight="1">
      <c r="A175" s="213">
        <v>56</v>
      </c>
      <c r="B175" s="213">
        <v>926</v>
      </c>
      <c r="C175" s="213">
        <v>92601</v>
      </c>
      <c r="D175" s="213" t="s">
        <v>71</v>
      </c>
      <c r="E175" s="306" t="s">
        <v>521</v>
      </c>
      <c r="F175" s="212">
        <v>22000</v>
      </c>
      <c r="G175" s="212">
        <v>22000</v>
      </c>
      <c r="H175" s="70">
        <v>0</v>
      </c>
      <c r="I175" s="39"/>
    </row>
    <row r="176" spans="1:9" ht="35.25" customHeight="1">
      <c r="A176" s="14"/>
      <c r="B176" s="14"/>
      <c r="C176" s="14"/>
      <c r="D176" s="14"/>
      <c r="E176" s="71" t="s">
        <v>88</v>
      </c>
      <c r="F176" s="73">
        <v>21228</v>
      </c>
      <c r="G176" s="73">
        <v>21228</v>
      </c>
      <c r="H176" s="52">
        <v>0</v>
      </c>
      <c r="I176" s="216" t="s">
        <v>651</v>
      </c>
    </row>
    <row r="177" spans="1:9" ht="22.5" customHeight="1">
      <c r="A177" s="14"/>
      <c r="B177" s="14"/>
      <c r="C177" s="14"/>
      <c r="D177" s="14"/>
      <c r="E177" s="71" t="s">
        <v>87</v>
      </c>
      <c r="F177" s="73">
        <f>F176/F175*100</f>
        <v>96.4909090909091</v>
      </c>
      <c r="G177" s="73">
        <f>G176/G175*100</f>
        <v>96.4909090909091</v>
      </c>
      <c r="H177" s="52">
        <v>0</v>
      </c>
      <c r="I177" s="27"/>
    </row>
    <row r="178" spans="1:9" ht="36" customHeight="1">
      <c r="A178" s="213">
        <v>57</v>
      </c>
      <c r="B178" s="213">
        <v>801</v>
      </c>
      <c r="C178" s="213">
        <v>80101</v>
      </c>
      <c r="D178" s="213" t="s">
        <v>71</v>
      </c>
      <c r="E178" s="214" t="s">
        <v>522</v>
      </c>
      <c r="F178" s="212">
        <v>234.06</v>
      </c>
      <c r="G178" s="212">
        <v>234.06</v>
      </c>
      <c r="H178" s="70">
        <v>0</v>
      </c>
      <c r="I178" s="38"/>
    </row>
    <row r="179" spans="1:9" ht="23.25" customHeight="1">
      <c r="A179" s="14"/>
      <c r="B179" s="14"/>
      <c r="C179" s="14"/>
      <c r="D179" s="14"/>
      <c r="E179" s="71" t="s">
        <v>88</v>
      </c>
      <c r="F179" s="73">
        <v>201.2</v>
      </c>
      <c r="G179" s="73">
        <v>201.2</v>
      </c>
      <c r="H179" s="52">
        <v>0</v>
      </c>
      <c r="I179" s="216" t="s">
        <v>663</v>
      </c>
    </row>
    <row r="180" spans="1:9" ht="21" customHeight="1">
      <c r="A180" s="14"/>
      <c r="B180" s="14"/>
      <c r="C180" s="14"/>
      <c r="D180" s="14"/>
      <c r="E180" s="71" t="s">
        <v>87</v>
      </c>
      <c r="F180" s="73">
        <f>F179/F178*100</f>
        <v>85.9608647355379</v>
      </c>
      <c r="G180" s="73">
        <f>G179/G178*100</f>
        <v>85.9608647355379</v>
      </c>
      <c r="H180" s="52">
        <v>0</v>
      </c>
      <c r="I180" s="27"/>
    </row>
    <row r="181" spans="1:9" ht="35.25" customHeight="1">
      <c r="A181" s="213">
        <v>58</v>
      </c>
      <c r="B181" s="213">
        <v>801</v>
      </c>
      <c r="C181" s="213">
        <v>80101</v>
      </c>
      <c r="D181" s="213" t="s">
        <v>71</v>
      </c>
      <c r="E181" s="214" t="s">
        <v>523</v>
      </c>
      <c r="F181" s="212">
        <v>234.06</v>
      </c>
      <c r="G181" s="212">
        <v>234.06</v>
      </c>
      <c r="H181" s="70">
        <v>0</v>
      </c>
      <c r="I181" s="39"/>
    </row>
    <row r="182" spans="1:9" ht="21.75" customHeight="1">
      <c r="A182" s="14"/>
      <c r="B182" s="14"/>
      <c r="C182" s="14"/>
      <c r="D182" s="14"/>
      <c r="E182" s="71" t="s">
        <v>88</v>
      </c>
      <c r="F182" s="212">
        <v>234.06</v>
      </c>
      <c r="G182" s="212">
        <v>234.06</v>
      </c>
      <c r="H182" s="52">
        <v>0</v>
      </c>
      <c r="I182" s="216" t="s">
        <v>739</v>
      </c>
    </row>
    <row r="183" spans="1:9" ht="23.25" customHeight="1">
      <c r="A183" s="14"/>
      <c r="B183" s="14"/>
      <c r="C183" s="14"/>
      <c r="D183" s="14"/>
      <c r="E183" s="71" t="s">
        <v>87</v>
      </c>
      <c r="F183" s="73">
        <f>F182/F181*100</f>
        <v>100</v>
      </c>
      <c r="G183" s="73">
        <f>G182/G181*100</f>
        <v>100</v>
      </c>
      <c r="H183" s="52">
        <v>0</v>
      </c>
      <c r="I183" s="27"/>
    </row>
    <row r="184" spans="1:9" ht="39" customHeight="1">
      <c r="A184" s="213">
        <v>59</v>
      </c>
      <c r="B184" s="213">
        <v>600</v>
      </c>
      <c r="C184" s="213">
        <v>60016</v>
      </c>
      <c r="D184" s="213" t="s">
        <v>72</v>
      </c>
      <c r="E184" s="214" t="s">
        <v>524</v>
      </c>
      <c r="F184" s="212">
        <v>7631.84</v>
      </c>
      <c r="G184" s="212">
        <v>7631.84</v>
      </c>
      <c r="H184" s="70">
        <v>0</v>
      </c>
      <c r="I184" s="39"/>
    </row>
    <row r="185" spans="1:9" ht="66" customHeight="1">
      <c r="A185" s="14"/>
      <c r="B185" s="14"/>
      <c r="C185" s="14"/>
      <c r="D185" s="14"/>
      <c r="E185" s="71" t="s">
        <v>88</v>
      </c>
      <c r="F185" s="73">
        <v>7631.81</v>
      </c>
      <c r="G185" s="73">
        <v>7631.81</v>
      </c>
      <c r="H185" s="52">
        <v>0</v>
      </c>
      <c r="I185" s="216" t="s">
        <v>636</v>
      </c>
    </row>
    <row r="186" spans="1:9" ht="23.25" customHeight="1">
      <c r="A186" s="14"/>
      <c r="B186" s="14"/>
      <c r="C186" s="14"/>
      <c r="D186" s="14"/>
      <c r="E186" s="71" t="s">
        <v>87</v>
      </c>
      <c r="F186" s="73">
        <f>F185/F184*100</f>
        <v>99.99960690999812</v>
      </c>
      <c r="G186" s="73">
        <f>G185/G184*100</f>
        <v>99.99960690999812</v>
      </c>
      <c r="H186" s="52">
        <v>0</v>
      </c>
      <c r="I186" s="27"/>
    </row>
    <row r="187" spans="1:11" ht="27.75" customHeight="1">
      <c r="A187" s="213">
        <v>60</v>
      </c>
      <c r="B187" s="213">
        <v>900</v>
      </c>
      <c r="C187" s="213">
        <v>90015</v>
      </c>
      <c r="D187" s="213" t="s">
        <v>72</v>
      </c>
      <c r="E187" s="214" t="s">
        <v>486</v>
      </c>
      <c r="F187" s="212">
        <v>5500</v>
      </c>
      <c r="G187" s="212">
        <v>5500</v>
      </c>
      <c r="H187" s="70">
        <v>0</v>
      </c>
      <c r="I187" s="39"/>
      <c r="J187" s="6"/>
      <c r="K187" s="6"/>
    </row>
    <row r="188" spans="1:11" ht="43.5" customHeight="1">
      <c r="A188" s="14"/>
      <c r="B188" s="14"/>
      <c r="C188" s="14"/>
      <c r="D188" s="14"/>
      <c r="E188" s="71" t="s">
        <v>88</v>
      </c>
      <c r="F188" s="212">
        <v>5500</v>
      </c>
      <c r="G188" s="212">
        <v>5500</v>
      </c>
      <c r="H188" s="52">
        <v>0</v>
      </c>
      <c r="I188" s="216" t="s">
        <v>295</v>
      </c>
      <c r="J188" s="6"/>
      <c r="K188" s="6"/>
    </row>
    <row r="189" spans="1:11" ht="21.75" customHeight="1">
      <c r="A189" s="14"/>
      <c r="B189" s="14"/>
      <c r="C189" s="14"/>
      <c r="D189" s="14"/>
      <c r="E189" s="71" t="s">
        <v>87</v>
      </c>
      <c r="F189" s="73">
        <f>F188/F187*100</f>
        <v>100</v>
      </c>
      <c r="G189" s="73">
        <f>G188/G187*100</f>
        <v>100</v>
      </c>
      <c r="H189" s="52">
        <v>0</v>
      </c>
      <c r="I189" s="27"/>
      <c r="J189" s="6"/>
      <c r="K189" s="6"/>
    </row>
    <row r="190" spans="1:11" ht="45" customHeight="1">
      <c r="A190" s="213">
        <v>61</v>
      </c>
      <c r="B190" s="213">
        <v>754</v>
      </c>
      <c r="C190" s="213">
        <v>75412</v>
      </c>
      <c r="D190" s="214" t="s">
        <v>72</v>
      </c>
      <c r="E190" s="214" t="s">
        <v>525</v>
      </c>
      <c r="F190" s="212">
        <v>1500</v>
      </c>
      <c r="G190" s="212">
        <v>1500</v>
      </c>
      <c r="H190" s="70">
        <v>0</v>
      </c>
      <c r="I190" s="27"/>
      <c r="J190" s="6"/>
      <c r="K190" s="6"/>
    </row>
    <row r="191" spans="1:11" ht="49.5" customHeight="1">
      <c r="A191" s="14"/>
      <c r="B191" s="14"/>
      <c r="C191" s="14"/>
      <c r="D191" s="71"/>
      <c r="E191" s="71" t="s">
        <v>88</v>
      </c>
      <c r="F191" s="212">
        <v>1500</v>
      </c>
      <c r="G191" s="212">
        <v>1500</v>
      </c>
      <c r="H191" s="73">
        <v>0</v>
      </c>
      <c r="I191" s="216" t="s">
        <v>645</v>
      </c>
      <c r="J191" s="6"/>
      <c r="K191" s="6"/>
    </row>
    <row r="192" spans="1:9" ht="24.75" customHeight="1">
      <c r="A192" s="14"/>
      <c r="B192" s="14"/>
      <c r="C192" s="14"/>
      <c r="D192" s="71"/>
      <c r="E192" s="71" t="s">
        <v>87</v>
      </c>
      <c r="F192" s="73">
        <f>F191/F190*100</f>
        <v>100</v>
      </c>
      <c r="G192" s="73">
        <f>G191/G190*100</f>
        <v>100</v>
      </c>
      <c r="H192" s="73">
        <v>0</v>
      </c>
      <c r="I192" s="27"/>
    </row>
    <row r="193" spans="1:9" ht="26.25" customHeight="1">
      <c r="A193" s="213">
        <v>62</v>
      </c>
      <c r="B193" s="213">
        <v>801</v>
      </c>
      <c r="C193" s="213">
        <v>80101</v>
      </c>
      <c r="D193" s="213" t="s">
        <v>72</v>
      </c>
      <c r="E193" s="214" t="s">
        <v>526</v>
      </c>
      <c r="F193" s="212">
        <v>100</v>
      </c>
      <c r="G193" s="212">
        <v>100</v>
      </c>
      <c r="H193" s="70">
        <v>0</v>
      </c>
      <c r="I193" s="39"/>
    </row>
    <row r="194" spans="1:9" ht="26.25" customHeight="1">
      <c r="A194" s="14"/>
      <c r="B194" s="14"/>
      <c r="C194" s="14"/>
      <c r="D194" s="14"/>
      <c r="E194" s="71" t="s">
        <v>88</v>
      </c>
      <c r="F194" s="212">
        <v>100</v>
      </c>
      <c r="G194" s="212">
        <v>100</v>
      </c>
      <c r="H194" s="52">
        <v>0</v>
      </c>
      <c r="I194" s="216" t="s">
        <v>741</v>
      </c>
    </row>
    <row r="195" spans="1:9" ht="20.25" customHeight="1">
      <c r="A195" s="14"/>
      <c r="B195" s="14"/>
      <c r="C195" s="14"/>
      <c r="D195" s="14"/>
      <c r="E195" s="71" t="s">
        <v>87</v>
      </c>
      <c r="F195" s="73">
        <f>F194/F193*100</f>
        <v>100</v>
      </c>
      <c r="G195" s="73">
        <f>G194/G193*100</f>
        <v>100</v>
      </c>
      <c r="H195" s="52">
        <v>0</v>
      </c>
      <c r="I195" s="27"/>
    </row>
    <row r="196" spans="1:9" ht="28.5" customHeight="1">
      <c r="A196" s="213">
        <v>63</v>
      </c>
      <c r="B196" s="213">
        <v>921</v>
      </c>
      <c r="C196" s="213">
        <v>92109</v>
      </c>
      <c r="D196" s="213" t="s">
        <v>73</v>
      </c>
      <c r="E196" s="213" t="s">
        <v>527</v>
      </c>
      <c r="F196" s="209">
        <v>15637.15</v>
      </c>
      <c r="G196" s="209">
        <v>15637.15</v>
      </c>
      <c r="H196" s="70">
        <v>0</v>
      </c>
      <c r="I196" s="39"/>
    </row>
    <row r="197" spans="1:9" ht="45.75" customHeight="1">
      <c r="A197" s="14"/>
      <c r="B197" s="14"/>
      <c r="C197" s="14"/>
      <c r="D197" s="14"/>
      <c r="E197" s="71" t="s">
        <v>88</v>
      </c>
      <c r="F197" s="73">
        <v>15636.65</v>
      </c>
      <c r="G197" s="73">
        <v>15636.65</v>
      </c>
      <c r="H197" s="52">
        <v>0</v>
      </c>
      <c r="I197" s="216" t="s">
        <v>653</v>
      </c>
    </row>
    <row r="198" spans="1:9" ht="21" customHeight="1">
      <c r="A198" s="14"/>
      <c r="B198" s="14"/>
      <c r="C198" s="14"/>
      <c r="D198" s="14"/>
      <c r="E198" s="71" t="s">
        <v>87</v>
      </c>
      <c r="F198" s="74">
        <f>F197/F196*100</f>
        <v>99.99680248638658</v>
      </c>
      <c r="G198" s="74">
        <f>G197/G196*100</f>
        <v>99.99680248638658</v>
      </c>
      <c r="H198" s="52">
        <v>0</v>
      </c>
      <c r="I198" s="27"/>
    </row>
    <row r="199" spans="1:9" ht="36.75" customHeight="1">
      <c r="A199" s="213">
        <v>64</v>
      </c>
      <c r="B199" s="213">
        <v>600</v>
      </c>
      <c r="C199" s="213">
        <v>60016</v>
      </c>
      <c r="D199" s="213" t="s">
        <v>74</v>
      </c>
      <c r="E199" s="214" t="s">
        <v>502</v>
      </c>
      <c r="F199" s="212">
        <v>12513.7</v>
      </c>
      <c r="G199" s="212">
        <v>12513.7</v>
      </c>
      <c r="H199" s="70">
        <v>0</v>
      </c>
      <c r="I199" s="184"/>
    </row>
    <row r="200" spans="1:9" ht="69.75" customHeight="1">
      <c r="A200" s="14"/>
      <c r="B200" s="14"/>
      <c r="C200" s="14"/>
      <c r="D200" s="14"/>
      <c r="E200" s="71" t="s">
        <v>88</v>
      </c>
      <c r="F200" s="73">
        <v>12513.53</v>
      </c>
      <c r="G200" s="73">
        <v>12513.53</v>
      </c>
      <c r="H200" s="52">
        <v>0</v>
      </c>
      <c r="I200" s="216" t="s">
        <v>636</v>
      </c>
    </row>
    <row r="201" spans="1:9" ht="21" customHeight="1">
      <c r="A201" s="14"/>
      <c r="B201" s="14"/>
      <c r="C201" s="14"/>
      <c r="D201" s="14"/>
      <c r="E201" s="71" t="s">
        <v>87</v>
      </c>
      <c r="F201" s="73">
        <f>F200/F199*100</f>
        <v>99.99864148892813</v>
      </c>
      <c r="G201" s="73">
        <f>G200/G199*100</f>
        <v>99.99864148892813</v>
      </c>
      <c r="H201" s="52">
        <v>0</v>
      </c>
      <c r="I201" s="27"/>
    </row>
    <row r="202" spans="1:9" ht="37.5" customHeight="1">
      <c r="A202" s="213">
        <v>65</v>
      </c>
      <c r="B202" s="213">
        <v>754</v>
      </c>
      <c r="C202" s="213">
        <v>75412</v>
      </c>
      <c r="D202" s="213" t="s">
        <v>74</v>
      </c>
      <c r="E202" s="214" t="s">
        <v>528</v>
      </c>
      <c r="F202" s="212">
        <v>1500</v>
      </c>
      <c r="G202" s="212">
        <v>1500</v>
      </c>
      <c r="H202" s="70">
        <v>0</v>
      </c>
      <c r="I202" s="38"/>
    </row>
    <row r="203" spans="1:9" ht="37.5" customHeight="1">
      <c r="A203" s="14"/>
      <c r="B203" s="14"/>
      <c r="C203" s="14"/>
      <c r="D203" s="14"/>
      <c r="E203" s="71" t="s">
        <v>88</v>
      </c>
      <c r="F203" s="212">
        <v>1500</v>
      </c>
      <c r="G203" s="212">
        <v>1500</v>
      </c>
      <c r="H203" s="52">
        <v>0</v>
      </c>
      <c r="I203" s="216" t="s">
        <v>643</v>
      </c>
    </row>
    <row r="204" spans="1:9" ht="21" customHeight="1">
      <c r="A204" s="14"/>
      <c r="B204" s="14"/>
      <c r="C204" s="14"/>
      <c r="D204" s="14"/>
      <c r="E204" s="71" t="s">
        <v>87</v>
      </c>
      <c r="F204" s="73">
        <f>F203/F202*100</f>
        <v>100</v>
      </c>
      <c r="G204" s="73">
        <f>G203/G202*100</f>
        <v>100</v>
      </c>
      <c r="H204" s="52">
        <v>0</v>
      </c>
      <c r="I204" s="27"/>
    </row>
    <row r="205" spans="1:9" ht="36" customHeight="1">
      <c r="A205" s="213">
        <v>66</v>
      </c>
      <c r="B205" s="213">
        <v>754</v>
      </c>
      <c r="C205" s="213">
        <v>75412</v>
      </c>
      <c r="D205" s="214" t="s">
        <v>74</v>
      </c>
      <c r="E205" s="214" t="s">
        <v>529</v>
      </c>
      <c r="F205" s="212">
        <v>1500</v>
      </c>
      <c r="G205" s="212">
        <v>1500</v>
      </c>
      <c r="H205" s="70">
        <v>0</v>
      </c>
      <c r="I205" s="307"/>
    </row>
    <row r="206" spans="1:9" ht="38.25" customHeight="1">
      <c r="A206" s="14"/>
      <c r="B206" s="14"/>
      <c r="C206" s="14"/>
      <c r="D206" s="71"/>
      <c r="E206" s="71" t="s">
        <v>88</v>
      </c>
      <c r="F206" s="73">
        <v>1500</v>
      </c>
      <c r="G206" s="73">
        <v>1500</v>
      </c>
      <c r="H206" s="52">
        <v>0</v>
      </c>
      <c r="I206" s="216" t="s">
        <v>643</v>
      </c>
    </row>
    <row r="207" spans="1:9" ht="21" customHeight="1">
      <c r="A207" s="14"/>
      <c r="B207" s="14"/>
      <c r="C207" s="14"/>
      <c r="D207" s="71"/>
      <c r="E207" s="71" t="s">
        <v>87</v>
      </c>
      <c r="F207" s="73">
        <f>F206/F205*100</f>
        <v>100</v>
      </c>
      <c r="G207" s="73">
        <f>G206/G205*100</f>
        <v>100</v>
      </c>
      <c r="H207" s="52">
        <v>0</v>
      </c>
      <c r="I207" s="52"/>
    </row>
    <row r="208" spans="1:9" ht="33.75" customHeight="1">
      <c r="A208" s="213">
        <v>67</v>
      </c>
      <c r="B208" s="213">
        <v>921</v>
      </c>
      <c r="C208" s="213">
        <v>92195</v>
      </c>
      <c r="D208" s="213" t="s">
        <v>122</v>
      </c>
      <c r="E208" s="311" t="s">
        <v>530</v>
      </c>
      <c r="F208" s="212">
        <v>3000</v>
      </c>
      <c r="G208" s="212">
        <v>3000</v>
      </c>
      <c r="H208" s="70">
        <v>0</v>
      </c>
      <c r="I208" s="38"/>
    </row>
    <row r="209" spans="1:9" ht="39" customHeight="1">
      <c r="A209" s="14"/>
      <c r="B209" s="14"/>
      <c r="C209" s="14"/>
      <c r="D209" s="14"/>
      <c r="E209" s="71" t="s">
        <v>88</v>
      </c>
      <c r="F209" s="212">
        <v>3000</v>
      </c>
      <c r="G209" s="212">
        <v>3000</v>
      </c>
      <c r="H209" s="52">
        <v>0</v>
      </c>
      <c r="I209" s="313" t="s">
        <v>656</v>
      </c>
    </row>
    <row r="210" spans="1:9" ht="21" customHeight="1">
      <c r="A210" s="14"/>
      <c r="B210" s="14"/>
      <c r="C210" s="14"/>
      <c r="D210" s="14"/>
      <c r="E210" s="71" t="s">
        <v>87</v>
      </c>
      <c r="F210" s="73">
        <f>F209/F208*100</f>
        <v>100</v>
      </c>
      <c r="G210" s="73">
        <f>G209/G208*100</f>
        <v>100</v>
      </c>
      <c r="H210" s="52">
        <v>0</v>
      </c>
      <c r="I210" s="27"/>
    </row>
    <row r="211" spans="1:9" ht="39.75" customHeight="1">
      <c r="A211" s="213">
        <v>68</v>
      </c>
      <c r="B211" s="213">
        <v>600</v>
      </c>
      <c r="C211" s="213">
        <v>60016</v>
      </c>
      <c r="D211" s="213" t="s">
        <v>122</v>
      </c>
      <c r="E211" s="214" t="s">
        <v>524</v>
      </c>
      <c r="F211" s="212">
        <v>5745.12</v>
      </c>
      <c r="G211" s="212">
        <v>5745.12</v>
      </c>
      <c r="H211" s="70">
        <v>0</v>
      </c>
      <c r="I211" s="38"/>
    </row>
    <row r="212" spans="1:9" ht="64.5" customHeight="1">
      <c r="A212" s="14"/>
      <c r="B212" s="14"/>
      <c r="C212" s="14"/>
      <c r="D212" s="14"/>
      <c r="E212" s="71" t="s">
        <v>88</v>
      </c>
      <c r="F212" s="73">
        <v>5744.59</v>
      </c>
      <c r="G212" s="73">
        <v>5744.59</v>
      </c>
      <c r="H212" s="52">
        <v>0</v>
      </c>
      <c r="I212" s="216" t="s">
        <v>636</v>
      </c>
    </row>
    <row r="213" spans="1:9" ht="21" customHeight="1">
      <c r="A213" s="14"/>
      <c r="B213" s="14"/>
      <c r="C213" s="14"/>
      <c r="D213" s="14"/>
      <c r="E213" s="71" t="s">
        <v>87</v>
      </c>
      <c r="F213" s="73">
        <f>F212/F211*100</f>
        <v>99.99077477929094</v>
      </c>
      <c r="G213" s="73">
        <f>G212/G211*100</f>
        <v>99.99077477929094</v>
      </c>
      <c r="H213" s="52">
        <v>0</v>
      </c>
      <c r="I213" s="27"/>
    </row>
    <row r="214" spans="1:9" ht="34.5" customHeight="1">
      <c r="A214" s="213">
        <v>69</v>
      </c>
      <c r="B214" s="213">
        <v>754</v>
      </c>
      <c r="C214" s="213">
        <v>75412</v>
      </c>
      <c r="D214" s="213" t="s">
        <v>122</v>
      </c>
      <c r="E214" s="214" t="s">
        <v>531</v>
      </c>
      <c r="F214" s="212">
        <v>3600</v>
      </c>
      <c r="G214" s="212">
        <v>3600</v>
      </c>
      <c r="H214" s="70">
        <v>0</v>
      </c>
      <c r="I214" s="43"/>
    </row>
    <row r="215" spans="1:9" ht="53.25" customHeight="1">
      <c r="A215" s="14"/>
      <c r="B215" s="14"/>
      <c r="C215" s="14"/>
      <c r="D215" s="14"/>
      <c r="E215" s="71" t="s">
        <v>88</v>
      </c>
      <c r="F215" s="212">
        <v>3600</v>
      </c>
      <c r="G215" s="212">
        <v>3600</v>
      </c>
      <c r="H215" s="70">
        <v>0</v>
      </c>
      <c r="I215" s="216" t="s">
        <v>645</v>
      </c>
    </row>
    <row r="216" spans="1:9" ht="21.75" customHeight="1">
      <c r="A216" s="14"/>
      <c r="B216" s="14"/>
      <c r="C216" s="14"/>
      <c r="D216" s="14"/>
      <c r="E216" s="71" t="s">
        <v>87</v>
      </c>
      <c r="F216" s="73">
        <f>F215/F214*100</f>
        <v>100</v>
      </c>
      <c r="G216" s="73">
        <f>G215/G214*100</f>
        <v>100</v>
      </c>
      <c r="H216" s="73">
        <v>0</v>
      </c>
      <c r="I216" s="27"/>
    </row>
    <row r="217" spans="1:9" ht="43.5" customHeight="1">
      <c r="A217" s="213">
        <v>70</v>
      </c>
      <c r="B217" s="213">
        <v>600</v>
      </c>
      <c r="C217" s="213">
        <v>60016</v>
      </c>
      <c r="D217" s="213" t="s">
        <v>75</v>
      </c>
      <c r="E217" s="214" t="s">
        <v>490</v>
      </c>
      <c r="F217" s="212">
        <v>6534.5</v>
      </c>
      <c r="G217" s="212">
        <v>6534.5</v>
      </c>
      <c r="H217" s="70">
        <v>0</v>
      </c>
      <c r="I217" s="27"/>
    </row>
    <row r="218" spans="1:9" ht="66.75" customHeight="1">
      <c r="A218" s="14"/>
      <c r="B218" s="14"/>
      <c r="C218" s="14"/>
      <c r="D218" s="14"/>
      <c r="E218" s="71" t="s">
        <v>88</v>
      </c>
      <c r="F218" s="70">
        <v>6533.76</v>
      </c>
      <c r="G218" s="70">
        <v>6533.76</v>
      </c>
      <c r="H218" s="70">
        <v>0</v>
      </c>
      <c r="I218" s="216" t="s">
        <v>636</v>
      </c>
    </row>
    <row r="219" spans="1:9" ht="24.75" customHeight="1">
      <c r="A219" s="14"/>
      <c r="B219" s="14"/>
      <c r="C219" s="14"/>
      <c r="D219" s="14"/>
      <c r="E219" s="71" t="s">
        <v>87</v>
      </c>
      <c r="F219" s="73">
        <f>F218/F217*100</f>
        <v>99.9886754916214</v>
      </c>
      <c r="G219" s="73">
        <f>G218/G217*100</f>
        <v>99.9886754916214</v>
      </c>
      <c r="H219" s="52">
        <v>0</v>
      </c>
      <c r="I219" s="27"/>
    </row>
    <row r="220" spans="1:9" ht="37.5" customHeight="1">
      <c r="A220" s="213">
        <v>71</v>
      </c>
      <c r="B220" s="213">
        <v>600</v>
      </c>
      <c r="C220" s="213">
        <v>60016</v>
      </c>
      <c r="D220" s="213" t="s">
        <v>75</v>
      </c>
      <c r="E220" s="311" t="s">
        <v>532</v>
      </c>
      <c r="F220" s="212">
        <v>4000</v>
      </c>
      <c r="G220" s="212">
        <v>4000</v>
      </c>
      <c r="H220" s="70">
        <v>0</v>
      </c>
      <c r="I220" s="38"/>
    </row>
    <row r="221" spans="1:9" ht="40.5" customHeight="1">
      <c r="A221" s="14"/>
      <c r="B221" s="14"/>
      <c r="C221" s="14"/>
      <c r="D221" s="14"/>
      <c r="E221" s="71" t="s">
        <v>88</v>
      </c>
      <c r="F221" s="212">
        <v>4000</v>
      </c>
      <c r="G221" s="212">
        <v>4000</v>
      </c>
      <c r="H221" s="52">
        <v>0</v>
      </c>
      <c r="I221" s="216" t="s">
        <v>639</v>
      </c>
    </row>
    <row r="222" spans="1:9" ht="26.25" customHeight="1">
      <c r="A222" s="14"/>
      <c r="B222" s="14"/>
      <c r="C222" s="14"/>
      <c r="D222" s="14"/>
      <c r="E222" s="71" t="s">
        <v>87</v>
      </c>
      <c r="F222" s="73">
        <f>F221/F220*100</f>
        <v>100</v>
      </c>
      <c r="G222" s="73">
        <f>G221/G220*100</f>
        <v>100</v>
      </c>
      <c r="H222" s="52">
        <v>0</v>
      </c>
      <c r="I222" s="27"/>
    </row>
    <row r="223" spans="1:9" ht="37.5" customHeight="1">
      <c r="A223" s="213">
        <v>72</v>
      </c>
      <c r="B223" s="213">
        <v>600</v>
      </c>
      <c r="C223" s="213">
        <v>60016</v>
      </c>
      <c r="D223" s="213" t="s">
        <v>76</v>
      </c>
      <c r="E223" s="214" t="s">
        <v>533</v>
      </c>
      <c r="F223" s="212">
        <v>9000</v>
      </c>
      <c r="G223" s="212">
        <v>9000</v>
      </c>
      <c r="H223" s="70">
        <v>0</v>
      </c>
      <c r="I223" s="38"/>
    </row>
    <row r="224" spans="1:9" ht="66" customHeight="1">
      <c r="A224" s="14"/>
      <c r="B224" s="14"/>
      <c r="C224" s="14"/>
      <c r="D224" s="14"/>
      <c r="E224" s="71" t="s">
        <v>88</v>
      </c>
      <c r="F224" s="73">
        <v>8999.27</v>
      </c>
      <c r="G224" s="73">
        <v>8999.27</v>
      </c>
      <c r="H224" s="52">
        <v>0</v>
      </c>
      <c r="I224" s="216" t="s">
        <v>636</v>
      </c>
    </row>
    <row r="225" spans="1:9" ht="26.25" customHeight="1">
      <c r="A225" s="14"/>
      <c r="B225" s="14"/>
      <c r="C225" s="14"/>
      <c r="D225" s="14"/>
      <c r="E225" s="71" t="s">
        <v>87</v>
      </c>
      <c r="F225" s="73">
        <f>F224/F223*100</f>
        <v>99.9918888888889</v>
      </c>
      <c r="G225" s="73">
        <f>G224/G223*100</f>
        <v>99.9918888888889</v>
      </c>
      <c r="H225" s="52">
        <v>0</v>
      </c>
      <c r="I225" s="27"/>
    </row>
    <row r="226" spans="1:9" ht="35.25" customHeight="1">
      <c r="A226" s="213">
        <v>73</v>
      </c>
      <c r="B226" s="213">
        <v>600</v>
      </c>
      <c r="C226" s="213">
        <v>60095</v>
      </c>
      <c r="D226" s="213" t="s">
        <v>76</v>
      </c>
      <c r="E226" s="311" t="s">
        <v>534</v>
      </c>
      <c r="F226" s="212">
        <v>2357.51</v>
      </c>
      <c r="G226" s="212">
        <v>2357.51</v>
      </c>
      <c r="H226" s="70">
        <v>0</v>
      </c>
      <c r="I226" s="27"/>
    </row>
    <row r="227" spans="1:9" ht="28.5" customHeight="1">
      <c r="A227" s="14"/>
      <c r="B227" s="14"/>
      <c r="C227" s="14"/>
      <c r="D227" s="14"/>
      <c r="E227" s="71" t="s">
        <v>88</v>
      </c>
      <c r="F227" s="73">
        <v>2356.47</v>
      </c>
      <c r="G227" s="73">
        <v>2356.47</v>
      </c>
      <c r="H227" s="52">
        <v>0</v>
      </c>
      <c r="I227" s="73" t="s">
        <v>640</v>
      </c>
    </row>
    <row r="228" spans="1:9" ht="21.75" customHeight="1">
      <c r="A228" s="14"/>
      <c r="B228" s="14"/>
      <c r="C228" s="14"/>
      <c r="D228" s="14"/>
      <c r="E228" s="71" t="s">
        <v>87</v>
      </c>
      <c r="F228" s="73">
        <f>F227/F226*100</f>
        <v>99.95588565902158</v>
      </c>
      <c r="G228" s="73">
        <f>G227/G226*100</f>
        <v>99.95588565902158</v>
      </c>
      <c r="H228" s="52">
        <v>0</v>
      </c>
      <c r="I228" s="27"/>
    </row>
    <row r="229" spans="1:10" ht="41.25" customHeight="1">
      <c r="A229" s="213">
        <v>74</v>
      </c>
      <c r="B229" s="213">
        <v>600</v>
      </c>
      <c r="C229" s="213">
        <v>60016</v>
      </c>
      <c r="D229" s="213" t="s">
        <v>112</v>
      </c>
      <c r="E229" s="214" t="s">
        <v>490</v>
      </c>
      <c r="F229" s="212">
        <v>15760.6</v>
      </c>
      <c r="G229" s="212">
        <v>15760.6</v>
      </c>
      <c r="H229" s="70">
        <v>0</v>
      </c>
      <c r="I229" s="27"/>
      <c r="J229" s="6"/>
    </row>
    <row r="230" spans="1:10" ht="67.5" customHeight="1">
      <c r="A230" s="14"/>
      <c r="B230" s="14"/>
      <c r="C230" s="14"/>
      <c r="D230" s="14"/>
      <c r="E230" s="71" t="s">
        <v>88</v>
      </c>
      <c r="F230" s="73">
        <v>15760.24</v>
      </c>
      <c r="G230" s="73">
        <v>15760.24</v>
      </c>
      <c r="H230" s="52">
        <v>0</v>
      </c>
      <c r="I230" s="216" t="s">
        <v>636</v>
      </c>
      <c r="J230" s="6"/>
    </row>
    <row r="231" spans="1:10" ht="22.5" customHeight="1">
      <c r="A231" s="14"/>
      <c r="B231" s="14"/>
      <c r="C231" s="14"/>
      <c r="D231" s="14"/>
      <c r="E231" s="71" t="s">
        <v>87</v>
      </c>
      <c r="F231" s="73">
        <f>F230/F229*100</f>
        <v>99.99771582300166</v>
      </c>
      <c r="G231" s="73">
        <f>G230/G229*100</f>
        <v>99.99771582300166</v>
      </c>
      <c r="H231" s="52">
        <v>0</v>
      </c>
      <c r="I231" s="27"/>
      <c r="J231" s="6"/>
    </row>
    <row r="232" spans="1:10" ht="33.75" customHeight="1">
      <c r="A232" s="213">
        <v>75</v>
      </c>
      <c r="B232" s="213">
        <v>600</v>
      </c>
      <c r="C232" s="213">
        <v>60016</v>
      </c>
      <c r="D232" s="213" t="s">
        <v>113</v>
      </c>
      <c r="E232" s="214" t="s">
        <v>536</v>
      </c>
      <c r="F232" s="212">
        <v>13991.14</v>
      </c>
      <c r="G232" s="212">
        <v>13991.14</v>
      </c>
      <c r="H232" s="70">
        <v>0</v>
      </c>
      <c r="I232" s="27"/>
      <c r="J232" s="6"/>
    </row>
    <row r="233" spans="1:9" ht="72.75" customHeight="1">
      <c r="A233" s="14"/>
      <c r="B233" s="14"/>
      <c r="C233" s="14"/>
      <c r="D233" s="14"/>
      <c r="E233" s="71" t="s">
        <v>88</v>
      </c>
      <c r="F233" s="73">
        <v>13991</v>
      </c>
      <c r="G233" s="73">
        <v>13991</v>
      </c>
      <c r="H233" s="52">
        <v>0</v>
      </c>
      <c r="I233" s="216" t="s">
        <v>636</v>
      </c>
    </row>
    <row r="234" spans="1:9" ht="20.25" customHeight="1">
      <c r="A234" s="14"/>
      <c r="B234" s="14"/>
      <c r="C234" s="14"/>
      <c r="D234" s="14"/>
      <c r="E234" s="71" t="s">
        <v>87</v>
      </c>
      <c r="F234" s="73">
        <f>F233/F232*100</f>
        <v>99.9989993667421</v>
      </c>
      <c r="G234" s="73">
        <f>G233/G232*100</f>
        <v>99.9989993667421</v>
      </c>
      <c r="H234" s="52">
        <v>0</v>
      </c>
      <c r="I234" s="27"/>
    </row>
    <row r="235" spans="1:9" ht="35.25" customHeight="1">
      <c r="A235" s="213">
        <v>76</v>
      </c>
      <c r="B235" s="213">
        <v>600</v>
      </c>
      <c r="C235" s="213">
        <v>60016</v>
      </c>
      <c r="D235" s="213" t="s">
        <v>114</v>
      </c>
      <c r="E235" s="214" t="s">
        <v>536</v>
      </c>
      <c r="F235" s="212">
        <v>12098.22</v>
      </c>
      <c r="G235" s="212">
        <v>12098.22</v>
      </c>
      <c r="H235" s="70">
        <v>0</v>
      </c>
      <c r="I235" s="27"/>
    </row>
    <row r="236" spans="1:9" ht="71.25" customHeight="1">
      <c r="A236" s="14"/>
      <c r="B236" s="14"/>
      <c r="C236" s="14"/>
      <c r="D236" s="14"/>
      <c r="E236" s="71" t="s">
        <v>88</v>
      </c>
      <c r="F236" s="73">
        <v>12097.79</v>
      </c>
      <c r="G236" s="73">
        <v>12097.79</v>
      </c>
      <c r="H236" s="52">
        <v>0</v>
      </c>
      <c r="I236" s="216" t="s">
        <v>636</v>
      </c>
    </row>
    <row r="237" spans="1:9" ht="21.75" customHeight="1">
      <c r="A237" s="14"/>
      <c r="B237" s="14"/>
      <c r="C237" s="14"/>
      <c r="D237" s="14"/>
      <c r="E237" s="71" t="s">
        <v>87</v>
      </c>
      <c r="F237" s="73">
        <f>F236/F235*100</f>
        <v>99.99644575813633</v>
      </c>
      <c r="G237" s="73">
        <f>G236/G235*100</f>
        <v>99.99644575813633</v>
      </c>
      <c r="H237" s="52">
        <v>0</v>
      </c>
      <c r="I237" s="27"/>
    </row>
    <row r="238" spans="1:9" ht="36.75" customHeight="1">
      <c r="A238" s="213">
        <v>77</v>
      </c>
      <c r="B238" s="213">
        <v>600</v>
      </c>
      <c r="C238" s="213">
        <v>60016</v>
      </c>
      <c r="D238" s="213" t="s">
        <v>115</v>
      </c>
      <c r="E238" s="214" t="s">
        <v>536</v>
      </c>
      <c r="F238" s="212">
        <v>17515.46</v>
      </c>
      <c r="G238" s="212">
        <v>17515.46</v>
      </c>
      <c r="H238" s="70">
        <v>0</v>
      </c>
      <c r="I238" s="27"/>
    </row>
    <row r="239" spans="1:9" ht="69" customHeight="1">
      <c r="A239" s="14"/>
      <c r="B239" s="14"/>
      <c r="C239" s="14"/>
      <c r="D239" s="14"/>
      <c r="E239" s="71" t="s">
        <v>88</v>
      </c>
      <c r="F239" s="73">
        <v>17515.2</v>
      </c>
      <c r="G239" s="73">
        <v>17515.2</v>
      </c>
      <c r="H239" s="73">
        <v>0</v>
      </c>
      <c r="I239" s="216" t="s">
        <v>636</v>
      </c>
    </row>
    <row r="240" spans="1:9" ht="23.25" customHeight="1">
      <c r="A240" s="14"/>
      <c r="B240" s="14"/>
      <c r="C240" s="14"/>
      <c r="D240" s="14"/>
      <c r="E240" s="71" t="s">
        <v>87</v>
      </c>
      <c r="F240" s="73">
        <f>F239/F238*100</f>
        <v>99.99851559707825</v>
      </c>
      <c r="G240" s="73">
        <f>G239/G238*100</f>
        <v>99.99851559707825</v>
      </c>
      <c r="H240" s="73">
        <v>0</v>
      </c>
      <c r="I240" s="27"/>
    </row>
    <row r="241" spans="1:9" ht="33" customHeight="1">
      <c r="A241" s="213">
        <v>78</v>
      </c>
      <c r="B241" s="213">
        <v>600</v>
      </c>
      <c r="C241" s="213">
        <v>60095</v>
      </c>
      <c r="D241" s="214" t="s">
        <v>115</v>
      </c>
      <c r="E241" s="214" t="s">
        <v>537</v>
      </c>
      <c r="F241" s="212">
        <v>4500</v>
      </c>
      <c r="G241" s="212">
        <v>4500</v>
      </c>
      <c r="H241" s="70">
        <v>0</v>
      </c>
      <c r="I241" s="38"/>
    </row>
    <row r="242" spans="1:9" ht="25.5" customHeight="1">
      <c r="A242" s="14"/>
      <c r="B242" s="14"/>
      <c r="C242" s="14"/>
      <c r="D242" s="71"/>
      <c r="E242" s="71" t="s">
        <v>88</v>
      </c>
      <c r="F242" s="73">
        <v>3670</v>
      </c>
      <c r="G242" s="73">
        <v>3670</v>
      </c>
      <c r="H242" s="52">
        <v>0</v>
      </c>
      <c r="I242" s="73" t="s">
        <v>640</v>
      </c>
    </row>
    <row r="243" spans="1:9" ht="23.25" customHeight="1">
      <c r="A243" s="14"/>
      <c r="B243" s="14"/>
      <c r="C243" s="14"/>
      <c r="D243" s="71"/>
      <c r="E243" s="71" t="s">
        <v>87</v>
      </c>
      <c r="F243" s="73">
        <f>F242/F241*100</f>
        <v>81.55555555555556</v>
      </c>
      <c r="G243" s="73">
        <f>G242/G241*100</f>
        <v>81.55555555555556</v>
      </c>
      <c r="H243" s="52">
        <v>0</v>
      </c>
      <c r="I243" s="27"/>
    </row>
    <row r="244" spans="1:9" ht="36" customHeight="1">
      <c r="A244" s="213">
        <v>79</v>
      </c>
      <c r="B244" s="213">
        <v>900</v>
      </c>
      <c r="C244" s="213">
        <v>90015</v>
      </c>
      <c r="D244" s="213" t="s">
        <v>123</v>
      </c>
      <c r="E244" s="214" t="s">
        <v>486</v>
      </c>
      <c r="F244" s="212">
        <v>8896.89</v>
      </c>
      <c r="G244" s="212">
        <v>8896.89</v>
      </c>
      <c r="H244" s="70">
        <v>0</v>
      </c>
      <c r="I244" s="27"/>
    </row>
    <row r="245" spans="1:9" ht="50.25" customHeight="1">
      <c r="A245" s="14"/>
      <c r="B245" s="14"/>
      <c r="C245" s="14"/>
      <c r="D245" s="14"/>
      <c r="E245" s="71" t="s">
        <v>88</v>
      </c>
      <c r="F245" s="212">
        <v>8896.89</v>
      </c>
      <c r="G245" s="212">
        <v>8896.89</v>
      </c>
      <c r="H245" s="52">
        <v>0</v>
      </c>
      <c r="I245" s="216" t="s">
        <v>645</v>
      </c>
    </row>
    <row r="246" spans="1:9" ht="23.25" customHeight="1">
      <c r="A246" s="14"/>
      <c r="B246" s="14"/>
      <c r="C246" s="14"/>
      <c r="D246" s="14"/>
      <c r="E246" s="71" t="s">
        <v>87</v>
      </c>
      <c r="F246" s="73">
        <f>F245/F244*100</f>
        <v>100</v>
      </c>
      <c r="G246" s="73">
        <f>G245/G244*100</f>
        <v>100</v>
      </c>
      <c r="H246" s="52">
        <v>0</v>
      </c>
      <c r="I246" s="27"/>
    </row>
    <row r="247" spans="1:9" ht="39.75" customHeight="1">
      <c r="A247" s="213">
        <v>80</v>
      </c>
      <c r="B247" s="213">
        <v>754</v>
      </c>
      <c r="C247" s="213">
        <v>75412</v>
      </c>
      <c r="D247" s="213" t="s">
        <v>123</v>
      </c>
      <c r="E247" s="214" t="s">
        <v>531</v>
      </c>
      <c r="F247" s="212">
        <v>4000</v>
      </c>
      <c r="G247" s="212">
        <v>4000</v>
      </c>
      <c r="H247" s="70">
        <v>0</v>
      </c>
      <c r="I247" s="38"/>
    </row>
    <row r="248" spans="1:9" ht="54" customHeight="1">
      <c r="A248" s="14"/>
      <c r="B248" s="14"/>
      <c r="C248" s="14"/>
      <c r="D248" s="14"/>
      <c r="E248" s="71" t="s">
        <v>88</v>
      </c>
      <c r="F248" s="212">
        <v>4000</v>
      </c>
      <c r="G248" s="212">
        <v>4000</v>
      </c>
      <c r="H248" s="52">
        <v>0</v>
      </c>
      <c r="I248" s="216" t="s">
        <v>645</v>
      </c>
    </row>
    <row r="249" spans="1:9" ht="23.25" customHeight="1">
      <c r="A249" s="14"/>
      <c r="B249" s="14"/>
      <c r="C249" s="14"/>
      <c r="D249" s="14"/>
      <c r="E249" s="71" t="s">
        <v>87</v>
      </c>
      <c r="F249" s="73">
        <f>F248/F247*100</f>
        <v>100</v>
      </c>
      <c r="G249" s="73">
        <f>G248/G247*100</f>
        <v>100</v>
      </c>
      <c r="H249" s="52">
        <v>0</v>
      </c>
      <c r="I249" s="27"/>
    </row>
    <row r="250" spans="1:9" ht="35.25" customHeight="1">
      <c r="A250" s="213">
        <v>81</v>
      </c>
      <c r="B250" s="213">
        <v>754</v>
      </c>
      <c r="C250" s="213">
        <v>75495</v>
      </c>
      <c r="D250" s="213" t="s">
        <v>123</v>
      </c>
      <c r="E250" s="214" t="s">
        <v>538</v>
      </c>
      <c r="F250" s="212">
        <v>1000</v>
      </c>
      <c r="G250" s="212">
        <v>1000</v>
      </c>
      <c r="H250" s="70">
        <v>0</v>
      </c>
      <c r="I250" s="27"/>
    </row>
    <row r="251" spans="1:9" ht="40.5" customHeight="1">
      <c r="A251" s="14"/>
      <c r="B251" s="14"/>
      <c r="C251" s="14"/>
      <c r="D251" s="14"/>
      <c r="E251" s="71" t="s">
        <v>88</v>
      </c>
      <c r="F251" s="212">
        <v>1000</v>
      </c>
      <c r="G251" s="212">
        <v>1000</v>
      </c>
      <c r="H251" s="52">
        <v>0</v>
      </c>
      <c r="I251" s="216" t="s">
        <v>646</v>
      </c>
    </row>
    <row r="252" spans="1:9" ht="40.5" customHeight="1">
      <c r="A252" s="14"/>
      <c r="B252" s="14"/>
      <c r="C252" s="14"/>
      <c r="D252" s="14"/>
      <c r="E252" s="71" t="s">
        <v>87</v>
      </c>
      <c r="F252" s="73">
        <f>F251/F250*100</f>
        <v>100</v>
      </c>
      <c r="G252" s="73">
        <f>G251/G250*100</f>
        <v>100</v>
      </c>
      <c r="H252" s="52">
        <v>0</v>
      </c>
      <c r="I252" s="27"/>
    </row>
    <row r="253" spans="1:9" ht="36.75" customHeight="1">
      <c r="A253" s="213">
        <v>82</v>
      </c>
      <c r="B253" s="213">
        <v>801</v>
      </c>
      <c r="C253" s="213">
        <v>80101</v>
      </c>
      <c r="D253" s="213" t="s">
        <v>123</v>
      </c>
      <c r="E253" s="214" t="s">
        <v>539</v>
      </c>
      <c r="F253" s="212">
        <v>300</v>
      </c>
      <c r="G253" s="212">
        <v>300</v>
      </c>
      <c r="H253" s="70">
        <v>0</v>
      </c>
      <c r="I253" s="27"/>
    </row>
    <row r="254" spans="1:9" ht="33.75" customHeight="1">
      <c r="A254" s="14"/>
      <c r="B254" s="14"/>
      <c r="C254" s="14"/>
      <c r="D254" s="14"/>
      <c r="E254" s="71" t="s">
        <v>88</v>
      </c>
      <c r="F254" s="212">
        <v>300</v>
      </c>
      <c r="G254" s="212">
        <v>300</v>
      </c>
      <c r="H254" s="52">
        <v>0</v>
      </c>
      <c r="I254" s="216" t="s">
        <v>745</v>
      </c>
    </row>
    <row r="255" spans="1:9" ht="23.25" customHeight="1">
      <c r="A255" s="14"/>
      <c r="B255" s="14"/>
      <c r="C255" s="14"/>
      <c r="D255" s="14"/>
      <c r="E255" s="71" t="s">
        <v>87</v>
      </c>
      <c r="F255" s="73">
        <f>F254/F253*100</f>
        <v>100</v>
      </c>
      <c r="G255" s="73">
        <f>G254/G253*100</f>
        <v>100</v>
      </c>
      <c r="H255" s="52">
        <v>0</v>
      </c>
      <c r="I255" s="27"/>
    </row>
    <row r="256" spans="1:9" ht="37.5" customHeight="1">
      <c r="A256" s="213">
        <v>83</v>
      </c>
      <c r="B256" s="213">
        <v>900</v>
      </c>
      <c r="C256" s="213">
        <v>90015</v>
      </c>
      <c r="D256" s="214" t="s">
        <v>77</v>
      </c>
      <c r="E256" s="214" t="s">
        <v>540</v>
      </c>
      <c r="F256" s="212">
        <v>11000</v>
      </c>
      <c r="G256" s="212">
        <v>11000</v>
      </c>
      <c r="H256" s="70">
        <v>0</v>
      </c>
      <c r="I256" s="27"/>
    </row>
    <row r="257" spans="1:9" ht="49.5" customHeight="1">
      <c r="A257" s="14"/>
      <c r="B257" s="14"/>
      <c r="C257" s="14"/>
      <c r="D257" s="71"/>
      <c r="E257" s="71" t="s">
        <v>88</v>
      </c>
      <c r="F257" s="212">
        <v>11000</v>
      </c>
      <c r="G257" s="212">
        <v>11000</v>
      </c>
      <c r="H257" s="52">
        <v>0</v>
      </c>
      <c r="I257" s="216" t="s">
        <v>645</v>
      </c>
    </row>
    <row r="258" spans="1:9" ht="23.25" customHeight="1">
      <c r="A258" s="14"/>
      <c r="B258" s="14"/>
      <c r="C258" s="14"/>
      <c r="D258" s="71"/>
      <c r="E258" s="71" t="s">
        <v>87</v>
      </c>
      <c r="F258" s="73">
        <f>F257/F256*100</f>
        <v>100</v>
      </c>
      <c r="G258" s="73">
        <f>G257/G256*100</f>
        <v>100</v>
      </c>
      <c r="H258" s="52">
        <v>0</v>
      </c>
      <c r="I258" s="27"/>
    </row>
    <row r="259" spans="1:9" ht="42" customHeight="1">
      <c r="A259" s="213">
        <v>84</v>
      </c>
      <c r="B259" s="213">
        <v>801</v>
      </c>
      <c r="C259" s="213">
        <v>80104</v>
      </c>
      <c r="D259" s="213" t="s">
        <v>77</v>
      </c>
      <c r="E259" s="311" t="s">
        <v>541</v>
      </c>
      <c r="F259" s="212">
        <v>727.86</v>
      </c>
      <c r="G259" s="212">
        <v>727.86</v>
      </c>
      <c r="H259" s="70">
        <v>0</v>
      </c>
      <c r="I259" s="27"/>
    </row>
    <row r="260" spans="1:9" ht="34.5" customHeight="1">
      <c r="A260" s="14"/>
      <c r="B260" s="14"/>
      <c r="C260" s="14"/>
      <c r="D260" s="14"/>
      <c r="E260" s="71" t="s">
        <v>88</v>
      </c>
      <c r="F260" s="73">
        <v>695.59</v>
      </c>
      <c r="G260" s="73">
        <v>695.59</v>
      </c>
      <c r="H260" s="52">
        <v>0</v>
      </c>
      <c r="I260" s="216" t="s">
        <v>748</v>
      </c>
    </row>
    <row r="261" spans="1:9" ht="23.25" customHeight="1">
      <c r="A261" s="14"/>
      <c r="B261" s="14"/>
      <c r="C261" s="14"/>
      <c r="D261" s="14"/>
      <c r="E261" s="71" t="s">
        <v>87</v>
      </c>
      <c r="F261" s="73">
        <f>F260/F259*100</f>
        <v>95.56645508751683</v>
      </c>
      <c r="G261" s="73">
        <f>G260/G259*100</f>
        <v>95.56645508751683</v>
      </c>
      <c r="H261" s="52">
        <v>0</v>
      </c>
      <c r="I261" s="27"/>
    </row>
    <row r="262" spans="1:9" ht="26.25" customHeight="1">
      <c r="A262" s="213">
        <v>85</v>
      </c>
      <c r="B262" s="213">
        <v>754</v>
      </c>
      <c r="C262" s="213">
        <v>75412</v>
      </c>
      <c r="D262" s="213" t="s">
        <v>78</v>
      </c>
      <c r="E262" s="214" t="s">
        <v>542</v>
      </c>
      <c r="F262" s="212">
        <v>15000</v>
      </c>
      <c r="G262" s="212">
        <v>0</v>
      </c>
      <c r="H262" s="212">
        <v>15000</v>
      </c>
      <c r="I262" s="27"/>
    </row>
    <row r="263" spans="1:9" ht="39.75" customHeight="1">
      <c r="A263" s="14"/>
      <c r="B263" s="14"/>
      <c r="C263" s="14"/>
      <c r="D263" s="14"/>
      <c r="E263" s="71" t="s">
        <v>88</v>
      </c>
      <c r="F263" s="73">
        <v>12999.99</v>
      </c>
      <c r="G263" s="73">
        <v>0</v>
      </c>
      <c r="H263" s="73">
        <v>12999.99</v>
      </c>
      <c r="I263" s="216" t="s">
        <v>746</v>
      </c>
    </row>
    <row r="264" spans="1:9" ht="23.25" customHeight="1">
      <c r="A264" s="14"/>
      <c r="B264" s="14"/>
      <c r="C264" s="14"/>
      <c r="D264" s="14"/>
      <c r="E264" s="71" t="s">
        <v>87</v>
      </c>
      <c r="F264" s="73">
        <f>F263/F262*100</f>
        <v>86.66659999999999</v>
      </c>
      <c r="G264" s="73">
        <v>0</v>
      </c>
      <c r="H264" s="73">
        <f>H263/H262*100</f>
        <v>86.66659999999999</v>
      </c>
      <c r="I264" s="27"/>
    </row>
    <row r="265" spans="1:9" ht="39.75" customHeight="1">
      <c r="A265" s="213">
        <v>86</v>
      </c>
      <c r="B265" s="213">
        <v>900</v>
      </c>
      <c r="C265" s="213">
        <v>90015</v>
      </c>
      <c r="D265" s="213" t="s">
        <v>78</v>
      </c>
      <c r="E265" s="214" t="s">
        <v>486</v>
      </c>
      <c r="F265" s="212">
        <v>10000</v>
      </c>
      <c r="G265" s="212">
        <v>10000</v>
      </c>
      <c r="H265" s="70">
        <v>0</v>
      </c>
      <c r="I265" s="27"/>
    </row>
    <row r="266" spans="1:9" ht="48.75" customHeight="1">
      <c r="A266" s="14"/>
      <c r="B266" s="14"/>
      <c r="C266" s="14"/>
      <c r="D266" s="14"/>
      <c r="E266" s="71" t="s">
        <v>88</v>
      </c>
      <c r="F266" s="212">
        <v>10000</v>
      </c>
      <c r="G266" s="212">
        <v>10000</v>
      </c>
      <c r="H266" s="52">
        <v>0</v>
      </c>
      <c r="I266" s="216" t="s">
        <v>645</v>
      </c>
    </row>
    <row r="267" spans="1:9" ht="23.25" customHeight="1">
      <c r="A267" s="14"/>
      <c r="B267" s="14"/>
      <c r="C267" s="14"/>
      <c r="D267" s="14"/>
      <c r="E267" s="71" t="s">
        <v>87</v>
      </c>
      <c r="F267" s="73">
        <f>F266/F265*100</f>
        <v>100</v>
      </c>
      <c r="G267" s="73">
        <f>G266/G265*100</f>
        <v>100</v>
      </c>
      <c r="H267" s="52">
        <v>0</v>
      </c>
      <c r="I267" s="27"/>
    </row>
    <row r="268" spans="1:9" ht="23.25" customHeight="1">
      <c r="A268" s="214">
        <v>87</v>
      </c>
      <c r="B268" s="214">
        <v>801</v>
      </c>
      <c r="C268" s="214">
        <v>80101</v>
      </c>
      <c r="D268" s="214" t="s">
        <v>78</v>
      </c>
      <c r="E268" s="214" t="s">
        <v>543</v>
      </c>
      <c r="F268" s="212">
        <v>1570.77</v>
      </c>
      <c r="G268" s="212">
        <v>1570.77</v>
      </c>
      <c r="H268" s="70">
        <v>0</v>
      </c>
      <c r="I268" s="52"/>
    </row>
    <row r="269" spans="1:9" ht="48.75" customHeight="1">
      <c r="A269" s="71"/>
      <c r="B269" s="71"/>
      <c r="C269" s="71"/>
      <c r="D269" s="71"/>
      <c r="E269" s="71" t="s">
        <v>88</v>
      </c>
      <c r="F269" s="212">
        <v>1570.77</v>
      </c>
      <c r="G269" s="212">
        <v>1570.77</v>
      </c>
      <c r="H269" s="52">
        <v>0</v>
      </c>
      <c r="I269" s="216" t="s">
        <v>738</v>
      </c>
    </row>
    <row r="270" spans="1:9" ht="27" customHeight="1">
      <c r="A270" s="71"/>
      <c r="B270" s="71"/>
      <c r="C270" s="71"/>
      <c r="D270" s="71"/>
      <c r="E270" s="71" t="s">
        <v>87</v>
      </c>
      <c r="F270" s="73">
        <f>F269/F268*100</f>
        <v>100</v>
      </c>
      <c r="G270" s="73">
        <f>G269/G268*100</f>
        <v>100</v>
      </c>
      <c r="H270" s="52">
        <v>0</v>
      </c>
      <c r="I270" s="52"/>
    </row>
    <row r="271" spans="1:9" ht="32.25" customHeight="1">
      <c r="A271" s="213">
        <v>88</v>
      </c>
      <c r="B271" s="213">
        <v>921</v>
      </c>
      <c r="C271" s="213">
        <v>92109</v>
      </c>
      <c r="D271" s="213" t="s">
        <v>443</v>
      </c>
      <c r="E271" s="214" t="s">
        <v>544</v>
      </c>
      <c r="F271" s="212">
        <v>1000</v>
      </c>
      <c r="G271" s="212">
        <v>1000</v>
      </c>
      <c r="H271" s="212">
        <v>0</v>
      </c>
      <c r="I271" s="27"/>
    </row>
    <row r="272" spans="1:9" ht="39.75" customHeight="1">
      <c r="A272" s="14"/>
      <c r="B272" s="14"/>
      <c r="C272" s="14"/>
      <c r="D272" s="14"/>
      <c r="E272" s="71" t="s">
        <v>88</v>
      </c>
      <c r="F272" s="212">
        <v>1000</v>
      </c>
      <c r="G272" s="212">
        <v>1000</v>
      </c>
      <c r="H272" s="52">
        <v>0</v>
      </c>
      <c r="I272" s="216" t="s">
        <v>652</v>
      </c>
    </row>
    <row r="273" spans="1:9" ht="27.75" customHeight="1">
      <c r="A273" s="14"/>
      <c r="B273" s="14"/>
      <c r="C273" s="14"/>
      <c r="D273" s="14"/>
      <c r="E273" s="71" t="s">
        <v>87</v>
      </c>
      <c r="F273" s="73">
        <f>F272/F271*100</f>
        <v>100</v>
      </c>
      <c r="G273" s="73">
        <v>0</v>
      </c>
      <c r="H273" s="52">
        <v>0</v>
      </c>
      <c r="I273" s="27"/>
    </row>
    <row r="274" spans="1:9" ht="39" customHeight="1">
      <c r="A274" s="213">
        <v>89</v>
      </c>
      <c r="B274" s="213">
        <v>600</v>
      </c>
      <c r="C274" s="213">
        <v>60016</v>
      </c>
      <c r="D274" s="214" t="s">
        <v>79</v>
      </c>
      <c r="E274" s="214" t="s">
        <v>535</v>
      </c>
      <c r="F274" s="212">
        <v>12139.37</v>
      </c>
      <c r="G274" s="212">
        <v>12139.37</v>
      </c>
      <c r="H274" s="70">
        <v>0</v>
      </c>
      <c r="I274" s="27"/>
    </row>
    <row r="275" spans="1:9" ht="63" customHeight="1">
      <c r="A275" s="14"/>
      <c r="B275" s="14"/>
      <c r="C275" s="14"/>
      <c r="D275" s="71"/>
      <c r="E275" s="71" t="s">
        <v>88</v>
      </c>
      <c r="F275" s="73">
        <v>12138.62</v>
      </c>
      <c r="G275" s="73">
        <v>12138.62</v>
      </c>
      <c r="H275" s="52">
        <v>0</v>
      </c>
      <c r="I275" s="216" t="s">
        <v>636</v>
      </c>
    </row>
    <row r="276" spans="1:9" ht="24" customHeight="1">
      <c r="A276" s="14"/>
      <c r="B276" s="14"/>
      <c r="C276" s="14"/>
      <c r="D276" s="71"/>
      <c r="E276" s="71" t="s">
        <v>87</v>
      </c>
      <c r="F276" s="73">
        <f>F275/F274*100</f>
        <v>99.99382175516521</v>
      </c>
      <c r="G276" s="73">
        <f>G275/G274*100</f>
        <v>99.99382175516521</v>
      </c>
      <c r="H276" s="52">
        <v>0</v>
      </c>
      <c r="I276" s="27"/>
    </row>
    <row r="277" spans="1:9" ht="22.5" customHeight="1">
      <c r="A277" s="14"/>
      <c r="B277" s="14"/>
      <c r="C277" s="14"/>
      <c r="D277" s="14"/>
      <c r="E277" s="75" t="s">
        <v>180</v>
      </c>
      <c r="F277" s="66">
        <f aca="true" t="shared" si="0" ref="F277:H278">SUM(F10+F13+F16+F19+F22+F25+F28+F31+F34+F37+F40+F43+F46+F49+F52+F55+F58+F61+F64+F67+F70+F73+F76+F79+F82+F85+F88+F91+F94+F97+F100+F103+F106+F109+F112+F115+F118+F121+F124+F127+F130+F133+F136+F139+F142+F145+F148+F151+F154+F157+F160+F163+F166+F169+F172+F175+F178+F181+F184+F187+F190+F193+F196+F199+F202+F205+F208+F211+F214+F217+F220+F223+F226+F229+F232+F235+F238+F241+F244+F247+F250+F253+F256+F259+F262+F265+F268+F271+F274)</f>
        <v>593635.66</v>
      </c>
      <c r="G277" s="66">
        <f t="shared" si="0"/>
        <v>567708.4</v>
      </c>
      <c r="H277" s="66">
        <f t="shared" si="0"/>
        <v>25927.260000000002</v>
      </c>
      <c r="I277" s="38"/>
    </row>
    <row r="278" spans="1:9" ht="21.75" customHeight="1">
      <c r="A278" s="14"/>
      <c r="B278" s="14"/>
      <c r="C278" s="14"/>
      <c r="D278" s="14"/>
      <c r="E278" s="75" t="s">
        <v>88</v>
      </c>
      <c r="F278" s="66">
        <f t="shared" si="0"/>
        <v>557509.0400000002</v>
      </c>
      <c r="G278" s="66">
        <f t="shared" si="0"/>
        <v>533709.3100000002</v>
      </c>
      <c r="H278" s="66">
        <f t="shared" si="0"/>
        <v>23799.73</v>
      </c>
      <c r="I278" s="38"/>
    </row>
    <row r="279" spans="1:9" ht="24.75" customHeight="1">
      <c r="A279" s="14"/>
      <c r="B279" s="14"/>
      <c r="C279" s="14"/>
      <c r="D279" s="14"/>
      <c r="E279" s="75" t="s">
        <v>87</v>
      </c>
      <c r="F279" s="66">
        <f>F278/F277*100</f>
        <v>93.91434470092315</v>
      </c>
      <c r="G279" s="66">
        <f>G278/G277*100</f>
        <v>94.01117017116536</v>
      </c>
      <c r="H279" s="66">
        <f>H278/H277*100</f>
        <v>91.79423510235944</v>
      </c>
      <c r="I279" s="38"/>
    </row>
    <row r="280" spans="1:9" ht="15">
      <c r="A280" s="222"/>
      <c r="B280" s="222"/>
      <c r="C280" s="222"/>
      <c r="D280" s="222"/>
      <c r="E280" s="222"/>
      <c r="F280" s="222"/>
      <c r="G280" s="222"/>
      <c r="H280" s="222"/>
      <c r="I280" s="222"/>
    </row>
    <row r="281" spans="1:9" ht="15">
      <c r="A281" s="222"/>
      <c r="B281" s="222"/>
      <c r="C281" s="222"/>
      <c r="D281" s="222"/>
      <c r="E281" s="222"/>
      <c r="F281" s="222"/>
      <c r="G281" s="222"/>
      <c r="H281" s="222"/>
      <c r="I281" s="222"/>
    </row>
    <row r="282" spans="1:9" ht="15">
      <c r="A282" s="222"/>
      <c r="B282" s="222"/>
      <c r="C282" s="222"/>
      <c r="D282" s="222"/>
      <c r="E282" s="222"/>
      <c r="F282" s="222"/>
      <c r="G282" s="222"/>
      <c r="H282" s="222"/>
      <c r="I282" s="222"/>
    </row>
    <row r="283" spans="1:9" ht="15">
      <c r="A283" s="222"/>
      <c r="B283" s="222"/>
      <c r="C283" s="222"/>
      <c r="D283" s="222"/>
      <c r="E283" s="222"/>
      <c r="F283" s="222"/>
      <c r="G283" s="222"/>
      <c r="H283" s="222"/>
      <c r="I283" s="222"/>
    </row>
    <row r="284" spans="1:9" ht="12.75">
      <c r="A284" s="35"/>
      <c r="B284" s="35"/>
      <c r="C284" s="35"/>
      <c r="D284" s="35"/>
      <c r="E284" s="35"/>
      <c r="F284" s="35"/>
      <c r="G284" s="35"/>
      <c r="H284" s="35"/>
      <c r="I284" s="35"/>
    </row>
    <row r="285" spans="1:9" ht="12.75">
      <c r="A285" s="35"/>
      <c r="B285" s="35"/>
      <c r="C285" s="35"/>
      <c r="D285" s="35"/>
      <c r="E285" s="35"/>
      <c r="F285" s="35"/>
      <c r="G285" s="35"/>
      <c r="H285" s="35"/>
      <c r="I285" s="35"/>
    </row>
  </sheetData>
  <sheetProtection/>
  <mergeCells count="9">
    <mergeCell ref="I3:I7"/>
    <mergeCell ref="G5:H6"/>
    <mergeCell ref="A2:H2"/>
    <mergeCell ref="A3:A8"/>
    <mergeCell ref="B3:B8"/>
    <mergeCell ref="C3:C8"/>
    <mergeCell ref="D3:D8"/>
    <mergeCell ref="E3:E8"/>
    <mergeCell ref="F3:H4"/>
  </mergeCells>
  <printOptions horizontalCentered="1"/>
  <pageMargins left="0.7874015748031497" right="0.3937007874015748" top="0.5905511811023623" bottom="0.4724409448818898" header="0.5118110236220472" footer="0.31496062992125984"/>
  <pageSetup fitToHeight="0" fitToWidth="0" horizontalDpi="600" verticalDpi="600" orientation="landscape" paperSize="9" scale="8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25">
      <selection activeCell="F11" sqref="F11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9.140625" style="0" customWidth="1"/>
    <col min="4" max="4" width="32.7109375" style="0" customWidth="1"/>
    <col min="5" max="5" width="15.140625" style="0" customWidth="1"/>
    <col min="6" max="6" width="15.00390625" style="0" customWidth="1"/>
    <col min="7" max="7" width="10.57421875" style="0" customWidth="1"/>
    <col min="8" max="8" width="37.140625" style="0" customWidth="1"/>
    <col min="9" max="9" width="16.7109375" style="0" customWidth="1"/>
  </cols>
  <sheetData>
    <row r="1" spans="1:9" ht="24" customHeight="1">
      <c r="A1" s="13"/>
      <c r="B1" s="13"/>
      <c r="C1" s="299" t="s">
        <v>614</v>
      </c>
      <c r="D1" s="299"/>
      <c r="E1" s="13"/>
      <c r="F1" s="299"/>
      <c r="G1" s="13"/>
      <c r="H1" s="299"/>
      <c r="I1" s="2"/>
    </row>
    <row r="2" spans="1:9" ht="44.25" customHeight="1">
      <c r="A2" s="397" t="s">
        <v>613</v>
      </c>
      <c r="B2" s="397"/>
      <c r="C2" s="397"/>
      <c r="D2" s="397"/>
      <c r="E2" s="397"/>
      <c r="F2" s="397"/>
      <c r="G2" s="397"/>
      <c r="H2" s="397"/>
      <c r="I2" s="2"/>
    </row>
    <row r="3" spans="1:9" ht="12.75" customHeight="1">
      <c r="A3" s="398" t="s">
        <v>6</v>
      </c>
      <c r="B3" s="398" t="s">
        <v>0</v>
      </c>
      <c r="C3" s="398" t="s">
        <v>52</v>
      </c>
      <c r="D3" s="396" t="s">
        <v>209</v>
      </c>
      <c r="E3" s="396" t="s">
        <v>612</v>
      </c>
      <c r="F3" s="396" t="s">
        <v>106</v>
      </c>
      <c r="G3" s="396" t="s">
        <v>87</v>
      </c>
      <c r="H3" s="396" t="s">
        <v>107</v>
      </c>
      <c r="I3" s="2"/>
    </row>
    <row r="4" spans="1:9" ht="12.75" customHeight="1">
      <c r="A4" s="398"/>
      <c r="B4" s="398"/>
      <c r="C4" s="398"/>
      <c r="D4" s="396"/>
      <c r="E4" s="396"/>
      <c r="F4" s="396"/>
      <c r="G4" s="396"/>
      <c r="H4" s="396"/>
      <c r="I4" s="2"/>
    </row>
    <row r="5" spans="1:9" ht="12.75" customHeight="1">
      <c r="A5" s="398"/>
      <c r="B5" s="398"/>
      <c r="C5" s="398"/>
      <c r="D5" s="396"/>
      <c r="E5" s="396"/>
      <c r="F5" s="396"/>
      <c r="G5" s="396"/>
      <c r="H5" s="396"/>
      <c r="I5" s="2"/>
    </row>
    <row r="6" spans="1:9" ht="12.75" customHeight="1">
      <c r="A6" s="398"/>
      <c r="B6" s="398"/>
      <c r="C6" s="398"/>
      <c r="D6" s="396"/>
      <c r="E6" s="396"/>
      <c r="F6" s="396"/>
      <c r="G6" s="396"/>
      <c r="H6" s="396"/>
      <c r="I6" s="2"/>
    </row>
    <row r="7" spans="1:9" ht="6.75" customHeight="1">
      <c r="A7" s="398"/>
      <c r="B7" s="398"/>
      <c r="C7" s="398"/>
      <c r="D7" s="396"/>
      <c r="E7" s="396"/>
      <c r="F7" s="396"/>
      <c r="G7" s="396"/>
      <c r="H7" s="396"/>
      <c r="I7" s="2"/>
    </row>
    <row r="8" spans="1:9" ht="18" customHeight="1">
      <c r="A8" s="300">
        <v>1</v>
      </c>
      <c r="B8" s="300">
        <v>2</v>
      </c>
      <c r="C8" s="300">
        <v>3</v>
      </c>
      <c r="D8" s="300">
        <v>4</v>
      </c>
      <c r="E8" s="300">
        <v>5</v>
      </c>
      <c r="F8" s="8">
        <v>6</v>
      </c>
      <c r="G8" s="8">
        <v>7</v>
      </c>
      <c r="H8" s="8">
        <v>8</v>
      </c>
      <c r="I8" s="2"/>
    </row>
    <row r="9" spans="1:8" ht="53.25" customHeight="1">
      <c r="A9" s="11">
        <v>1</v>
      </c>
      <c r="B9" s="20" t="s">
        <v>58</v>
      </c>
      <c r="C9" s="20" t="s">
        <v>80</v>
      </c>
      <c r="D9" s="262" t="s">
        <v>554</v>
      </c>
      <c r="E9" s="125" t="s">
        <v>318</v>
      </c>
      <c r="F9" s="73">
        <v>800</v>
      </c>
      <c r="G9" s="74">
        <f>F9/E9*100</f>
        <v>1.6</v>
      </c>
      <c r="H9" s="136" t="s">
        <v>555</v>
      </c>
    </row>
    <row r="10" spans="1:8" ht="51.75" customHeight="1">
      <c r="A10" s="11">
        <v>2</v>
      </c>
      <c r="B10" s="20" t="s">
        <v>58</v>
      </c>
      <c r="C10" s="20" t="s">
        <v>80</v>
      </c>
      <c r="D10" s="263" t="s">
        <v>556</v>
      </c>
      <c r="E10" s="60" t="s">
        <v>557</v>
      </c>
      <c r="F10" s="73">
        <v>1400</v>
      </c>
      <c r="G10" s="74">
        <f aca="true" t="shared" si="0" ref="G10:G41">F10/E10*100</f>
        <v>100</v>
      </c>
      <c r="H10" s="136" t="s">
        <v>555</v>
      </c>
    </row>
    <row r="11" spans="1:8" ht="54.75" customHeight="1">
      <c r="A11" s="11">
        <v>3</v>
      </c>
      <c r="B11" s="20" t="s">
        <v>58</v>
      </c>
      <c r="C11" s="20" t="s">
        <v>80</v>
      </c>
      <c r="D11" s="263" t="s">
        <v>444</v>
      </c>
      <c r="E11" s="60" t="s">
        <v>343</v>
      </c>
      <c r="F11" s="60" t="s">
        <v>343</v>
      </c>
      <c r="G11" s="74">
        <f t="shared" si="0"/>
        <v>100</v>
      </c>
      <c r="H11" s="136" t="s">
        <v>555</v>
      </c>
    </row>
    <row r="12" spans="1:8" ht="80.25" customHeight="1">
      <c r="A12" s="11">
        <v>4</v>
      </c>
      <c r="B12" s="20" t="s">
        <v>58</v>
      </c>
      <c r="C12" s="20" t="s">
        <v>80</v>
      </c>
      <c r="D12" s="263" t="s">
        <v>446</v>
      </c>
      <c r="E12" s="60" t="s">
        <v>558</v>
      </c>
      <c r="F12" s="73">
        <v>7760.71</v>
      </c>
      <c r="G12" s="74">
        <f t="shared" si="0"/>
        <v>98.23683544303798</v>
      </c>
      <c r="H12" s="136" t="s">
        <v>559</v>
      </c>
    </row>
    <row r="13" spans="1:8" ht="75" customHeight="1">
      <c r="A13" s="11">
        <v>5</v>
      </c>
      <c r="B13" s="20" t="s">
        <v>58</v>
      </c>
      <c r="C13" s="20" t="s">
        <v>80</v>
      </c>
      <c r="D13" s="263" t="s">
        <v>447</v>
      </c>
      <c r="E13" s="60" t="s">
        <v>560</v>
      </c>
      <c r="F13" s="73">
        <v>22828.1</v>
      </c>
      <c r="G13" s="74">
        <f t="shared" si="0"/>
        <v>97.98308867713966</v>
      </c>
      <c r="H13" s="136" t="s">
        <v>561</v>
      </c>
    </row>
    <row r="14" spans="1:8" ht="56.25" customHeight="1">
      <c r="A14" s="11">
        <v>6</v>
      </c>
      <c r="B14" s="20" t="s">
        <v>58</v>
      </c>
      <c r="C14" s="20" t="s">
        <v>80</v>
      </c>
      <c r="D14" s="263" t="s">
        <v>448</v>
      </c>
      <c r="E14" s="60" t="s">
        <v>562</v>
      </c>
      <c r="F14" s="73">
        <v>11173.31</v>
      </c>
      <c r="G14" s="74">
        <f t="shared" si="0"/>
        <v>99.99382495077859</v>
      </c>
      <c r="H14" s="136" t="s">
        <v>605</v>
      </c>
    </row>
    <row r="15" spans="1:8" ht="41.25" customHeight="1">
      <c r="A15" s="11">
        <v>7</v>
      </c>
      <c r="B15" s="20" t="s">
        <v>58</v>
      </c>
      <c r="C15" s="20" t="s">
        <v>80</v>
      </c>
      <c r="D15" s="263" t="s">
        <v>563</v>
      </c>
      <c r="E15" s="60" t="s">
        <v>564</v>
      </c>
      <c r="F15" s="73">
        <v>1200</v>
      </c>
      <c r="G15" s="74">
        <f t="shared" si="0"/>
        <v>100</v>
      </c>
      <c r="H15" s="136" t="s">
        <v>555</v>
      </c>
    </row>
    <row r="16" spans="1:8" ht="45.75" customHeight="1">
      <c r="A16" s="11">
        <v>8</v>
      </c>
      <c r="B16" s="20" t="s">
        <v>58</v>
      </c>
      <c r="C16" s="20" t="s">
        <v>80</v>
      </c>
      <c r="D16" s="263" t="s">
        <v>449</v>
      </c>
      <c r="E16" s="60" t="s">
        <v>450</v>
      </c>
      <c r="F16" s="73">
        <v>500</v>
      </c>
      <c r="G16" s="74">
        <f t="shared" si="0"/>
        <v>100</v>
      </c>
      <c r="H16" s="136" t="s">
        <v>555</v>
      </c>
    </row>
    <row r="17" spans="1:8" ht="51.75" customHeight="1">
      <c r="A17" s="11">
        <v>9</v>
      </c>
      <c r="B17" s="20" t="s">
        <v>58</v>
      </c>
      <c r="C17" s="20" t="s">
        <v>80</v>
      </c>
      <c r="D17" s="264" t="s">
        <v>451</v>
      </c>
      <c r="E17" s="265" t="s">
        <v>565</v>
      </c>
      <c r="F17" s="266">
        <v>5389.36</v>
      </c>
      <c r="G17" s="74">
        <f t="shared" si="0"/>
        <v>89.82266666666666</v>
      </c>
      <c r="H17" s="136" t="s">
        <v>566</v>
      </c>
    </row>
    <row r="18" spans="1:8" ht="58.5" customHeight="1">
      <c r="A18" s="11">
        <v>10</v>
      </c>
      <c r="B18" s="20" t="s">
        <v>58</v>
      </c>
      <c r="C18" s="20" t="s">
        <v>80</v>
      </c>
      <c r="D18" s="267" t="s">
        <v>452</v>
      </c>
      <c r="E18" s="268" t="s">
        <v>567</v>
      </c>
      <c r="F18" s="73">
        <v>5088.16</v>
      </c>
      <c r="G18" s="74">
        <f t="shared" si="0"/>
        <v>96.00301886792452</v>
      </c>
      <c r="H18" s="136" t="s">
        <v>566</v>
      </c>
    </row>
    <row r="19" spans="1:8" ht="117" customHeight="1">
      <c r="A19" s="11">
        <v>11</v>
      </c>
      <c r="B19" s="20" t="s">
        <v>58</v>
      </c>
      <c r="C19" s="20" t="s">
        <v>80</v>
      </c>
      <c r="D19" s="267" t="s">
        <v>453</v>
      </c>
      <c r="E19" s="268" t="s">
        <v>606</v>
      </c>
      <c r="F19" s="268" t="s">
        <v>607</v>
      </c>
      <c r="G19" s="74">
        <f t="shared" si="0"/>
        <v>99.99999792529829</v>
      </c>
      <c r="H19" s="136" t="s">
        <v>608</v>
      </c>
    </row>
    <row r="20" spans="1:9" ht="42.75" customHeight="1">
      <c r="A20" s="11">
        <v>12</v>
      </c>
      <c r="B20" s="20" t="s">
        <v>82</v>
      </c>
      <c r="C20" s="20" t="s">
        <v>83</v>
      </c>
      <c r="D20" s="262" t="s">
        <v>454</v>
      </c>
      <c r="E20" s="268" t="s">
        <v>568</v>
      </c>
      <c r="F20" s="73">
        <v>85328.37</v>
      </c>
      <c r="G20" s="74">
        <f t="shared" si="0"/>
        <v>99.21903488372092</v>
      </c>
      <c r="H20" s="136" t="s">
        <v>569</v>
      </c>
      <c r="I20" s="137"/>
    </row>
    <row r="21" spans="1:8" ht="42.75" customHeight="1">
      <c r="A21" s="11">
        <v>13</v>
      </c>
      <c r="B21" s="20" t="s">
        <v>82</v>
      </c>
      <c r="C21" s="20" t="s">
        <v>83</v>
      </c>
      <c r="D21" s="269" t="s">
        <v>455</v>
      </c>
      <c r="E21" s="270" t="s">
        <v>570</v>
      </c>
      <c r="F21" s="73">
        <v>115303.28</v>
      </c>
      <c r="G21" s="74">
        <f t="shared" si="0"/>
        <v>99.39937931034483</v>
      </c>
      <c r="H21" s="136" t="s">
        <v>571</v>
      </c>
    </row>
    <row r="22" spans="1:8" ht="66.75" customHeight="1">
      <c r="A22" s="11">
        <v>14</v>
      </c>
      <c r="B22" s="20" t="s">
        <v>82</v>
      </c>
      <c r="C22" s="20" t="s">
        <v>83</v>
      </c>
      <c r="D22" s="267" t="s">
        <v>456</v>
      </c>
      <c r="E22" s="268" t="s">
        <v>572</v>
      </c>
      <c r="F22" s="73">
        <v>171836.56</v>
      </c>
      <c r="G22" s="74">
        <f t="shared" si="0"/>
        <v>99.99601381280783</v>
      </c>
      <c r="H22" s="136" t="s">
        <v>750</v>
      </c>
    </row>
    <row r="23" spans="1:8" ht="37.5" customHeight="1">
      <c r="A23" s="11">
        <v>15</v>
      </c>
      <c r="B23" s="20" t="s">
        <v>82</v>
      </c>
      <c r="C23" s="20" t="s">
        <v>83</v>
      </c>
      <c r="D23" s="267" t="s">
        <v>457</v>
      </c>
      <c r="E23" s="60" t="s">
        <v>573</v>
      </c>
      <c r="F23" s="73">
        <v>159605.95</v>
      </c>
      <c r="G23" s="74">
        <f t="shared" si="0"/>
        <v>99.75371875</v>
      </c>
      <c r="H23" s="136" t="s">
        <v>574</v>
      </c>
    </row>
    <row r="24" spans="1:8" ht="36" customHeight="1">
      <c r="A24" s="11">
        <v>16</v>
      </c>
      <c r="B24" s="20" t="s">
        <v>82</v>
      </c>
      <c r="C24" s="20" t="s">
        <v>83</v>
      </c>
      <c r="D24" s="267" t="s">
        <v>458</v>
      </c>
      <c r="E24" s="60" t="s">
        <v>575</v>
      </c>
      <c r="F24" s="73">
        <v>140598.7</v>
      </c>
      <c r="G24" s="74">
        <f t="shared" si="0"/>
        <v>99.715390070922</v>
      </c>
      <c r="H24" s="136" t="s">
        <v>576</v>
      </c>
    </row>
    <row r="25" spans="1:8" ht="31.5">
      <c r="A25" s="11">
        <v>17</v>
      </c>
      <c r="B25" s="20" t="s">
        <v>82</v>
      </c>
      <c r="C25" s="20" t="s">
        <v>83</v>
      </c>
      <c r="D25" s="267" t="s">
        <v>459</v>
      </c>
      <c r="E25" s="271" t="s">
        <v>577</v>
      </c>
      <c r="F25" s="73">
        <v>47825.55</v>
      </c>
      <c r="G25" s="74">
        <f t="shared" si="0"/>
        <v>99.8445720250522</v>
      </c>
      <c r="H25" s="136" t="s">
        <v>578</v>
      </c>
    </row>
    <row r="26" spans="1:8" ht="31.5">
      <c r="A26" s="11">
        <v>18</v>
      </c>
      <c r="B26" s="20" t="s">
        <v>82</v>
      </c>
      <c r="C26" s="20" t="s">
        <v>83</v>
      </c>
      <c r="D26" s="267" t="s">
        <v>460</v>
      </c>
      <c r="E26" s="272" t="s">
        <v>579</v>
      </c>
      <c r="F26" s="73">
        <v>41463.82</v>
      </c>
      <c r="G26" s="74">
        <f t="shared" si="0"/>
        <v>99.99956588848158</v>
      </c>
      <c r="H26" s="136" t="s">
        <v>580</v>
      </c>
    </row>
    <row r="27" spans="1:8" ht="31.5">
      <c r="A27" s="11">
        <v>19</v>
      </c>
      <c r="B27" s="20" t="s">
        <v>82</v>
      </c>
      <c r="C27" s="20" t="s">
        <v>83</v>
      </c>
      <c r="D27" s="267" t="s">
        <v>461</v>
      </c>
      <c r="E27" s="60" t="s">
        <v>581</v>
      </c>
      <c r="F27" s="73">
        <v>84909.57</v>
      </c>
      <c r="G27" s="74">
        <f t="shared" si="0"/>
        <v>99.8936117647059</v>
      </c>
      <c r="H27" s="136" t="s">
        <v>582</v>
      </c>
    </row>
    <row r="28" spans="1:8" ht="31.5">
      <c r="A28" s="11">
        <v>20</v>
      </c>
      <c r="B28" s="20" t="s">
        <v>82</v>
      </c>
      <c r="C28" s="20" t="s">
        <v>83</v>
      </c>
      <c r="D28" s="267" t="s">
        <v>462</v>
      </c>
      <c r="E28" s="60" t="s">
        <v>583</v>
      </c>
      <c r="F28" s="73">
        <v>35367.4</v>
      </c>
      <c r="G28" s="74">
        <f t="shared" si="0"/>
        <v>99.06834733893558</v>
      </c>
      <c r="H28" s="136" t="s">
        <v>582</v>
      </c>
    </row>
    <row r="29" spans="1:8" ht="54" customHeight="1">
      <c r="A29" s="11">
        <v>21</v>
      </c>
      <c r="B29" s="20" t="s">
        <v>82</v>
      </c>
      <c r="C29" s="20" t="s">
        <v>83</v>
      </c>
      <c r="D29" s="267" t="s">
        <v>584</v>
      </c>
      <c r="E29" s="60" t="s">
        <v>585</v>
      </c>
      <c r="F29" s="60" t="s">
        <v>586</v>
      </c>
      <c r="G29" s="74">
        <f t="shared" si="0"/>
        <v>98.83301028803194</v>
      </c>
      <c r="H29" s="136" t="s">
        <v>747</v>
      </c>
    </row>
    <row r="30" spans="1:8" ht="31.5">
      <c r="A30" s="11">
        <v>22</v>
      </c>
      <c r="B30" s="20" t="s">
        <v>132</v>
      </c>
      <c r="C30" s="20" t="s">
        <v>206</v>
      </c>
      <c r="D30" s="267" t="s">
        <v>587</v>
      </c>
      <c r="E30" s="268" t="s">
        <v>286</v>
      </c>
      <c r="F30" s="73">
        <v>15000</v>
      </c>
      <c r="G30" s="74">
        <f t="shared" si="0"/>
        <v>100</v>
      </c>
      <c r="H30" s="136" t="s">
        <v>588</v>
      </c>
    </row>
    <row r="31" spans="1:8" ht="128.25" customHeight="1">
      <c r="A31" s="11">
        <v>23</v>
      </c>
      <c r="B31" s="20" t="s">
        <v>124</v>
      </c>
      <c r="C31" s="20" t="s">
        <v>304</v>
      </c>
      <c r="D31" s="267" t="s">
        <v>589</v>
      </c>
      <c r="E31" s="268" t="s">
        <v>590</v>
      </c>
      <c r="F31" s="73">
        <v>154980</v>
      </c>
      <c r="G31" s="74">
        <f t="shared" si="0"/>
        <v>97.77917981072555</v>
      </c>
      <c r="H31" s="136" t="s">
        <v>751</v>
      </c>
    </row>
    <row r="32" spans="1:8" ht="49.5" customHeight="1">
      <c r="A32" s="11">
        <v>24</v>
      </c>
      <c r="B32" s="20" t="s">
        <v>124</v>
      </c>
      <c r="C32" s="20" t="s">
        <v>304</v>
      </c>
      <c r="D32" s="267" t="s">
        <v>463</v>
      </c>
      <c r="E32" s="268" t="s">
        <v>591</v>
      </c>
      <c r="F32" s="73">
        <v>21900</v>
      </c>
      <c r="G32" s="74">
        <f t="shared" si="0"/>
        <v>97.33333333333334</v>
      </c>
      <c r="H32" s="136" t="s">
        <v>592</v>
      </c>
    </row>
    <row r="33" spans="1:8" ht="47.25">
      <c r="A33" s="11">
        <v>25</v>
      </c>
      <c r="B33" s="20" t="s">
        <v>124</v>
      </c>
      <c r="C33" s="20" t="s">
        <v>304</v>
      </c>
      <c r="D33" s="267" t="s">
        <v>593</v>
      </c>
      <c r="E33" s="268" t="s">
        <v>594</v>
      </c>
      <c r="F33" s="268" t="s">
        <v>594</v>
      </c>
      <c r="G33" s="74">
        <f t="shared" si="0"/>
        <v>100</v>
      </c>
      <c r="H33" s="136" t="s">
        <v>658</v>
      </c>
    </row>
    <row r="34" spans="1:8" ht="49.5" customHeight="1">
      <c r="A34" s="11">
        <v>26</v>
      </c>
      <c r="B34" s="20" t="s">
        <v>124</v>
      </c>
      <c r="C34" s="20" t="s">
        <v>464</v>
      </c>
      <c r="D34" s="267" t="s">
        <v>465</v>
      </c>
      <c r="E34" s="268" t="s">
        <v>445</v>
      </c>
      <c r="F34" s="268" t="s">
        <v>445</v>
      </c>
      <c r="G34" s="74">
        <f t="shared" si="0"/>
        <v>100</v>
      </c>
      <c r="H34" s="136" t="s">
        <v>592</v>
      </c>
    </row>
    <row r="35" spans="1:8" ht="49.5" customHeight="1">
      <c r="A35" s="11">
        <v>27</v>
      </c>
      <c r="B35" s="20" t="s">
        <v>197</v>
      </c>
      <c r="C35" s="20" t="s">
        <v>287</v>
      </c>
      <c r="D35" s="267" t="s">
        <v>466</v>
      </c>
      <c r="E35" s="268" t="s">
        <v>445</v>
      </c>
      <c r="F35" s="268" t="s">
        <v>595</v>
      </c>
      <c r="G35" s="74">
        <f t="shared" si="0"/>
        <v>99.57142857142857</v>
      </c>
      <c r="H35" s="136" t="s">
        <v>588</v>
      </c>
    </row>
    <row r="36" spans="1:8" ht="49.5" customHeight="1">
      <c r="A36" s="11">
        <v>28</v>
      </c>
      <c r="B36" s="20" t="s">
        <v>197</v>
      </c>
      <c r="C36" s="20" t="s">
        <v>287</v>
      </c>
      <c r="D36" s="267" t="s">
        <v>467</v>
      </c>
      <c r="E36" s="268" t="s">
        <v>596</v>
      </c>
      <c r="F36" s="73">
        <v>12960.51</v>
      </c>
      <c r="G36" s="74">
        <f t="shared" si="0"/>
        <v>99.69623076923078</v>
      </c>
      <c r="H36" s="136" t="s">
        <v>588</v>
      </c>
    </row>
    <row r="37" spans="1:8" ht="84" customHeight="1">
      <c r="A37" s="11">
        <v>29</v>
      </c>
      <c r="B37" s="20" t="s">
        <v>139</v>
      </c>
      <c r="C37" s="20" t="s">
        <v>468</v>
      </c>
      <c r="D37" s="267" t="s">
        <v>469</v>
      </c>
      <c r="E37" s="268" t="s">
        <v>597</v>
      </c>
      <c r="F37" s="73">
        <v>45416.6</v>
      </c>
      <c r="G37" s="74">
        <f t="shared" si="0"/>
        <v>64.88085714285714</v>
      </c>
      <c r="H37" s="216" t="s">
        <v>659</v>
      </c>
    </row>
    <row r="38" spans="1:8" ht="31.5">
      <c r="A38" s="11">
        <v>30</v>
      </c>
      <c r="B38" s="20" t="s">
        <v>305</v>
      </c>
      <c r="C38" s="20" t="s">
        <v>306</v>
      </c>
      <c r="D38" s="267" t="s">
        <v>470</v>
      </c>
      <c r="E38" s="268" t="s">
        <v>598</v>
      </c>
      <c r="F38" s="73">
        <v>191855.67</v>
      </c>
      <c r="G38" s="74">
        <f t="shared" si="0"/>
        <v>99.40708290155442</v>
      </c>
      <c r="H38" s="216" t="s">
        <v>599</v>
      </c>
    </row>
    <row r="39" spans="1:8" ht="31.5">
      <c r="A39" s="11">
        <v>31</v>
      </c>
      <c r="B39" s="20" t="s">
        <v>305</v>
      </c>
      <c r="C39" s="20" t="s">
        <v>306</v>
      </c>
      <c r="D39" s="267" t="s">
        <v>600</v>
      </c>
      <c r="E39" s="268" t="s">
        <v>308</v>
      </c>
      <c r="F39" s="73">
        <v>20000</v>
      </c>
      <c r="G39" s="74">
        <f t="shared" si="0"/>
        <v>100</v>
      </c>
      <c r="H39" s="216" t="s">
        <v>601</v>
      </c>
    </row>
    <row r="40" spans="1:8" ht="38.25" customHeight="1">
      <c r="A40" s="11">
        <v>32</v>
      </c>
      <c r="B40" s="20" t="s">
        <v>305</v>
      </c>
      <c r="C40" s="20" t="s">
        <v>306</v>
      </c>
      <c r="D40" s="267" t="s">
        <v>602</v>
      </c>
      <c r="E40" s="268" t="s">
        <v>308</v>
      </c>
      <c r="F40" s="73">
        <v>20000</v>
      </c>
      <c r="G40" s="74">
        <f t="shared" si="0"/>
        <v>100</v>
      </c>
      <c r="H40" s="216" t="s">
        <v>601</v>
      </c>
    </row>
    <row r="41" spans="1:8" ht="51" customHeight="1">
      <c r="A41" s="11">
        <v>33</v>
      </c>
      <c r="B41" s="20" t="s">
        <v>309</v>
      </c>
      <c r="C41" s="20" t="s">
        <v>307</v>
      </c>
      <c r="D41" s="267" t="s">
        <v>471</v>
      </c>
      <c r="E41" s="268" t="s">
        <v>603</v>
      </c>
      <c r="F41" s="73">
        <v>24651</v>
      </c>
      <c r="G41" s="74">
        <f t="shared" si="0"/>
        <v>100</v>
      </c>
      <c r="H41" s="136" t="s">
        <v>604</v>
      </c>
    </row>
    <row r="42" spans="1:8" ht="15.75">
      <c r="A42" s="395" t="s">
        <v>1</v>
      </c>
      <c r="B42" s="395"/>
      <c r="C42" s="395"/>
      <c r="D42" s="395"/>
      <c r="E42" s="48">
        <f>SUM(E9+E10+E11+E12+E13+E14+E15+E16+E17+E18+E19+E20+E21+E22+E23+E24+E25+E26+E27+E28+E29+E30+E31+E32+E33+E34+E35+E36+E37+E38+E39+E40+E41)</f>
        <v>2055898.6700000002</v>
      </c>
      <c r="F42" s="48">
        <f>SUM(F9+F10+F11+F12+F13+F14+F15+F16+F17+F18+F19+F20+F21+F22+F23+F24+F25+F26+F27+F28+F29+F30+F31+F32+F33+F34+F35+F36+F37+F38+F39+F40+F41)</f>
        <v>1972538.35</v>
      </c>
      <c r="G42" s="118">
        <f>F42/E42*100</f>
        <v>95.9453098921456</v>
      </c>
      <c r="H42" s="185"/>
    </row>
  </sheetData>
  <sheetProtection/>
  <mergeCells count="10">
    <mergeCell ref="A42:D42"/>
    <mergeCell ref="G3:G7"/>
    <mergeCell ref="H3:H7"/>
    <mergeCell ref="A2:H2"/>
    <mergeCell ref="A3:A7"/>
    <mergeCell ref="B3:B7"/>
    <mergeCell ref="C3:C7"/>
    <mergeCell ref="D3:D7"/>
    <mergeCell ref="E3:E7"/>
    <mergeCell ref="F3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79"/>
  <sheetViews>
    <sheetView zoomScale="115" zoomScaleNormal="115" zoomScalePageLayoutView="0" workbookViewId="0" topLeftCell="A13">
      <selection activeCell="D7" sqref="D7"/>
    </sheetView>
  </sheetViews>
  <sheetFormatPr defaultColWidth="9.140625" defaultRowHeight="12.75"/>
  <cols>
    <col min="1" max="1" width="6.8515625" style="0" customWidth="1"/>
    <col min="2" max="2" width="8.7109375" style="0" customWidth="1"/>
    <col min="3" max="3" width="40.8515625" style="0" customWidth="1"/>
    <col min="4" max="4" width="15.421875" style="0" customWidth="1"/>
    <col min="5" max="5" width="14.28125" style="0" customWidth="1"/>
    <col min="6" max="6" width="11.8515625" style="0" customWidth="1"/>
    <col min="7" max="7" width="15.140625" style="0" customWidth="1"/>
    <col min="8" max="8" width="13.00390625" style="0" customWidth="1"/>
  </cols>
  <sheetData>
    <row r="1" spans="1:10" ht="15.75">
      <c r="A1" s="2"/>
      <c r="B1" s="2" t="s">
        <v>552</v>
      </c>
      <c r="C1" s="2"/>
      <c r="D1" s="12"/>
      <c r="E1" s="6"/>
      <c r="F1" s="13"/>
      <c r="G1" s="12"/>
      <c r="H1" s="2"/>
      <c r="I1" s="36"/>
      <c r="J1" s="36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45" customHeight="1">
      <c r="A3" s="399" t="s">
        <v>553</v>
      </c>
      <c r="B3" s="399"/>
      <c r="C3" s="399"/>
      <c r="D3" s="399"/>
      <c r="E3" s="399"/>
      <c r="F3" s="399"/>
      <c r="G3" s="399"/>
      <c r="H3" s="399"/>
    </row>
    <row r="4" spans="1:8" ht="15.75">
      <c r="A4" s="400" t="s">
        <v>0</v>
      </c>
      <c r="B4" s="400" t="s">
        <v>3</v>
      </c>
      <c r="C4" s="400" t="s">
        <v>43</v>
      </c>
      <c r="D4" s="401" t="s">
        <v>41</v>
      </c>
      <c r="E4" s="401" t="s">
        <v>47</v>
      </c>
      <c r="F4" s="402" t="s">
        <v>42</v>
      </c>
      <c r="G4" s="402"/>
      <c r="H4" s="302"/>
    </row>
    <row r="5" spans="1:8" ht="62.25" customHeight="1">
      <c r="A5" s="400"/>
      <c r="B5" s="400"/>
      <c r="C5" s="400"/>
      <c r="D5" s="401"/>
      <c r="E5" s="401"/>
      <c r="F5" s="301" t="s">
        <v>44</v>
      </c>
      <c r="G5" s="301" t="s">
        <v>45</v>
      </c>
      <c r="H5" s="303" t="s">
        <v>190</v>
      </c>
    </row>
    <row r="6" spans="1:8" ht="15.75">
      <c r="A6" s="304">
        <v>1</v>
      </c>
      <c r="B6" s="304">
        <v>2</v>
      </c>
      <c r="C6" s="304">
        <v>3</v>
      </c>
      <c r="D6" s="305">
        <v>4</v>
      </c>
      <c r="E6" s="305">
        <v>5</v>
      </c>
      <c r="F6" s="305">
        <v>6</v>
      </c>
      <c r="G6" s="305">
        <v>7</v>
      </c>
      <c r="H6" s="304">
        <v>8</v>
      </c>
    </row>
    <row r="7" spans="1:8" ht="88.5" customHeight="1">
      <c r="A7" s="348">
        <v>600</v>
      </c>
      <c r="B7" s="348">
        <v>60016</v>
      </c>
      <c r="C7" s="349" t="s">
        <v>657</v>
      </c>
      <c r="D7" s="120">
        <v>82743.41</v>
      </c>
      <c r="E7" s="120">
        <v>82743.41</v>
      </c>
      <c r="F7" s="120">
        <v>0</v>
      </c>
      <c r="G7" s="120">
        <v>82743.41</v>
      </c>
      <c r="H7" s="120">
        <v>0</v>
      </c>
    </row>
    <row r="8" spans="1:8" ht="17.25" customHeight="1">
      <c r="A8" s="152"/>
      <c r="B8" s="152"/>
      <c r="C8" s="72" t="s">
        <v>88</v>
      </c>
      <c r="D8" s="120">
        <v>82743.41</v>
      </c>
      <c r="E8" s="120">
        <v>82743.41</v>
      </c>
      <c r="F8" s="120">
        <v>0</v>
      </c>
      <c r="G8" s="120">
        <v>82743.41</v>
      </c>
      <c r="H8" s="120">
        <v>0</v>
      </c>
    </row>
    <row r="9" spans="1:8" ht="18" customHeight="1">
      <c r="A9" s="152"/>
      <c r="B9" s="152"/>
      <c r="C9" s="72" t="s">
        <v>87</v>
      </c>
      <c r="D9" s="153">
        <f>D8/D7*100</f>
        <v>100</v>
      </c>
      <c r="E9" s="153">
        <f>E8/E7*100</f>
        <v>100</v>
      </c>
      <c r="F9" s="153">
        <v>0</v>
      </c>
      <c r="G9" s="153">
        <f>G8/G7*100</f>
        <v>100</v>
      </c>
      <c r="H9" s="120">
        <v>0</v>
      </c>
    </row>
    <row r="10" spans="1:8" ht="172.5" customHeight="1">
      <c r="A10" s="152" t="s">
        <v>82</v>
      </c>
      <c r="B10" s="152" t="s">
        <v>83</v>
      </c>
      <c r="C10" s="72" t="s">
        <v>310</v>
      </c>
      <c r="D10" s="350" t="s">
        <v>472</v>
      </c>
      <c r="E10" s="350" t="s">
        <v>472</v>
      </c>
      <c r="F10" s="120">
        <v>0</v>
      </c>
      <c r="G10" s="350" t="s">
        <v>472</v>
      </c>
      <c r="H10" s="120">
        <v>0</v>
      </c>
    </row>
    <row r="11" spans="1:8" ht="19.5" customHeight="1">
      <c r="A11" s="152"/>
      <c r="B11" s="152"/>
      <c r="C11" s="72" t="s">
        <v>88</v>
      </c>
      <c r="D11" s="350" t="s">
        <v>472</v>
      </c>
      <c r="E11" s="350" t="s">
        <v>472</v>
      </c>
      <c r="F11" s="120">
        <v>0</v>
      </c>
      <c r="G11" s="350" t="s">
        <v>472</v>
      </c>
      <c r="H11" s="120">
        <v>0</v>
      </c>
    </row>
    <row r="12" spans="1:8" ht="17.25" customHeight="1">
      <c r="A12" s="152"/>
      <c r="B12" s="152"/>
      <c r="C12" s="72" t="s">
        <v>87</v>
      </c>
      <c r="D12" s="153">
        <v>100</v>
      </c>
      <c r="E12" s="153">
        <v>100</v>
      </c>
      <c r="F12" s="153">
        <v>0</v>
      </c>
      <c r="G12" s="153">
        <v>100</v>
      </c>
      <c r="H12" s="120">
        <v>0</v>
      </c>
    </row>
    <row r="13" spans="1:8" ht="51.75" customHeight="1">
      <c r="A13" s="351">
        <v>754</v>
      </c>
      <c r="B13" s="351">
        <v>75412</v>
      </c>
      <c r="C13" s="72" t="s">
        <v>313</v>
      </c>
      <c r="D13" s="120">
        <v>1000</v>
      </c>
      <c r="E13" s="120">
        <v>1000</v>
      </c>
      <c r="F13" s="120">
        <v>1000</v>
      </c>
      <c r="G13" s="350" t="s">
        <v>130</v>
      </c>
      <c r="H13" s="120">
        <v>0</v>
      </c>
    </row>
    <row r="14" spans="1:8" ht="18" customHeight="1">
      <c r="A14" s="152"/>
      <c r="B14" s="152"/>
      <c r="C14" s="72" t="s">
        <v>88</v>
      </c>
      <c r="D14" s="120">
        <v>1000</v>
      </c>
      <c r="E14" s="120">
        <v>1000</v>
      </c>
      <c r="F14" s="120">
        <v>1000</v>
      </c>
      <c r="G14" s="350" t="s">
        <v>130</v>
      </c>
      <c r="H14" s="120">
        <v>0</v>
      </c>
    </row>
    <row r="15" spans="1:8" ht="18" customHeight="1">
      <c r="A15" s="152"/>
      <c r="B15" s="152"/>
      <c r="C15" s="72" t="s">
        <v>87</v>
      </c>
      <c r="D15" s="153">
        <v>100</v>
      </c>
      <c r="E15" s="153">
        <v>100</v>
      </c>
      <c r="F15" s="153">
        <v>100</v>
      </c>
      <c r="G15" s="153">
        <v>0</v>
      </c>
      <c r="H15" s="120">
        <v>0</v>
      </c>
    </row>
    <row r="16" spans="1:8" ht="93" customHeight="1">
      <c r="A16" s="348">
        <v>754</v>
      </c>
      <c r="B16" s="348">
        <v>75412</v>
      </c>
      <c r="C16" s="349" t="s">
        <v>473</v>
      </c>
      <c r="D16" s="120">
        <v>20000</v>
      </c>
      <c r="E16" s="120">
        <v>20000</v>
      </c>
      <c r="F16" s="120">
        <v>20000</v>
      </c>
      <c r="G16" s="350" t="s">
        <v>130</v>
      </c>
      <c r="H16" s="120">
        <v>0</v>
      </c>
    </row>
    <row r="17" spans="1:8" ht="19.5" customHeight="1">
      <c r="A17" s="152"/>
      <c r="B17" s="152"/>
      <c r="C17" s="72" t="s">
        <v>88</v>
      </c>
      <c r="D17" s="120">
        <v>20000</v>
      </c>
      <c r="E17" s="120">
        <v>20000</v>
      </c>
      <c r="F17" s="120">
        <v>20000</v>
      </c>
      <c r="G17" s="350" t="s">
        <v>130</v>
      </c>
      <c r="H17" s="120">
        <v>0</v>
      </c>
    </row>
    <row r="18" spans="1:8" ht="19.5" customHeight="1">
      <c r="A18" s="152"/>
      <c r="B18" s="152"/>
      <c r="C18" s="72" t="s">
        <v>87</v>
      </c>
      <c r="D18" s="153">
        <v>100</v>
      </c>
      <c r="E18" s="153">
        <v>100</v>
      </c>
      <c r="F18" s="153">
        <v>100</v>
      </c>
      <c r="G18" s="153">
        <v>0</v>
      </c>
      <c r="H18" s="120">
        <v>0</v>
      </c>
    </row>
    <row r="19" spans="1:8" ht="71.25" customHeight="1">
      <c r="A19" s="154" t="s">
        <v>134</v>
      </c>
      <c r="B19" s="154" t="s">
        <v>621</v>
      </c>
      <c r="C19" s="352" t="s">
        <v>622</v>
      </c>
      <c r="D19" s="120">
        <v>15000</v>
      </c>
      <c r="E19" s="120">
        <v>15000</v>
      </c>
      <c r="F19" s="120">
        <v>15000</v>
      </c>
      <c r="G19" s="350" t="s">
        <v>130</v>
      </c>
      <c r="H19" s="120">
        <v>0</v>
      </c>
    </row>
    <row r="20" spans="1:8" ht="19.5" customHeight="1">
      <c r="A20" s="152"/>
      <c r="B20" s="152"/>
      <c r="C20" s="72" t="s">
        <v>88</v>
      </c>
      <c r="D20" s="120">
        <v>15000</v>
      </c>
      <c r="E20" s="120">
        <v>15000</v>
      </c>
      <c r="F20" s="120">
        <v>15000</v>
      </c>
      <c r="G20" s="350" t="s">
        <v>130</v>
      </c>
      <c r="H20" s="120">
        <v>0</v>
      </c>
    </row>
    <row r="21" spans="1:8" ht="19.5" customHeight="1">
      <c r="A21" s="152"/>
      <c r="B21" s="152"/>
      <c r="C21" s="72" t="s">
        <v>87</v>
      </c>
      <c r="D21" s="153">
        <v>100</v>
      </c>
      <c r="E21" s="153">
        <v>100</v>
      </c>
      <c r="F21" s="153">
        <v>100</v>
      </c>
      <c r="G21" s="153">
        <v>0</v>
      </c>
      <c r="H21" s="120">
        <v>0</v>
      </c>
    </row>
    <row r="22" spans="1:8" ht="71.25" customHeight="1">
      <c r="A22" s="154" t="s">
        <v>134</v>
      </c>
      <c r="B22" s="154" t="s">
        <v>621</v>
      </c>
      <c r="C22" s="352" t="s">
        <v>623</v>
      </c>
      <c r="D22" s="120">
        <v>10000</v>
      </c>
      <c r="E22" s="120">
        <v>10000</v>
      </c>
      <c r="F22" s="120">
        <v>10000</v>
      </c>
      <c r="G22" s="350" t="s">
        <v>130</v>
      </c>
      <c r="H22" s="120">
        <v>0</v>
      </c>
    </row>
    <row r="23" spans="1:8" ht="19.5" customHeight="1">
      <c r="A23" s="152"/>
      <c r="B23" s="152"/>
      <c r="C23" s="72" t="s">
        <v>88</v>
      </c>
      <c r="D23" s="120">
        <v>10000</v>
      </c>
      <c r="E23" s="120">
        <v>10000</v>
      </c>
      <c r="F23" s="120">
        <v>10000</v>
      </c>
      <c r="G23" s="350" t="s">
        <v>130</v>
      </c>
      <c r="H23" s="120">
        <v>0</v>
      </c>
    </row>
    <row r="24" spans="1:8" ht="19.5" customHeight="1">
      <c r="A24" s="152"/>
      <c r="B24" s="152"/>
      <c r="C24" s="72" t="s">
        <v>87</v>
      </c>
      <c r="D24" s="153">
        <v>100</v>
      </c>
      <c r="E24" s="153">
        <v>100</v>
      </c>
      <c r="F24" s="153">
        <v>100</v>
      </c>
      <c r="G24" s="153">
        <v>0</v>
      </c>
      <c r="H24" s="120">
        <v>0</v>
      </c>
    </row>
    <row r="25" spans="1:8" ht="99" customHeight="1">
      <c r="A25" s="154" t="s">
        <v>134</v>
      </c>
      <c r="B25" s="154" t="s">
        <v>621</v>
      </c>
      <c r="C25" s="352" t="s">
        <v>624</v>
      </c>
      <c r="D25" s="350" t="s">
        <v>625</v>
      </c>
      <c r="E25" s="350" t="s">
        <v>625</v>
      </c>
      <c r="F25" s="350" t="s">
        <v>625</v>
      </c>
      <c r="G25" s="350" t="s">
        <v>130</v>
      </c>
      <c r="H25" s="120">
        <v>0</v>
      </c>
    </row>
    <row r="26" spans="1:8" ht="19.5" customHeight="1">
      <c r="A26" s="152"/>
      <c r="B26" s="152"/>
      <c r="C26" s="72" t="s">
        <v>88</v>
      </c>
      <c r="D26" s="350" t="s">
        <v>625</v>
      </c>
      <c r="E26" s="350" t="s">
        <v>625</v>
      </c>
      <c r="F26" s="350" t="s">
        <v>625</v>
      </c>
      <c r="G26" s="350" t="s">
        <v>130</v>
      </c>
      <c r="H26" s="120">
        <v>0</v>
      </c>
    </row>
    <row r="27" spans="1:8" ht="19.5" customHeight="1">
      <c r="A27" s="152"/>
      <c r="B27" s="152"/>
      <c r="C27" s="72" t="s">
        <v>87</v>
      </c>
      <c r="D27" s="153">
        <v>100</v>
      </c>
      <c r="E27" s="153">
        <v>100</v>
      </c>
      <c r="F27" s="153">
        <v>100</v>
      </c>
      <c r="G27" s="353">
        <v>0</v>
      </c>
      <c r="H27" s="120">
        <v>0</v>
      </c>
    </row>
    <row r="28" spans="1:8" ht="119.25" customHeight="1">
      <c r="A28" s="154" t="s">
        <v>124</v>
      </c>
      <c r="B28" s="154" t="s">
        <v>304</v>
      </c>
      <c r="C28" s="352" t="s">
        <v>749</v>
      </c>
      <c r="D28" s="350" t="s">
        <v>615</v>
      </c>
      <c r="E28" s="350" t="s">
        <v>615</v>
      </c>
      <c r="F28" s="120">
        <v>0</v>
      </c>
      <c r="G28" s="350" t="s">
        <v>615</v>
      </c>
      <c r="H28" s="120">
        <v>0</v>
      </c>
    </row>
    <row r="29" spans="1:8" ht="22.5" customHeight="1">
      <c r="A29" s="152"/>
      <c r="B29" s="152"/>
      <c r="C29" s="72" t="s">
        <v>88</v>
      </c>
      <c r="D29" s="350" t="s">
        <v>615</v>
      </c>
      <c r="E29" s="350" t="s">
        <v>615</v>
      </c>
      <c r="F29" s="120">
        <v>0</v>
      </c>
      <c r="G29" s="350" t="s">
        <v>615</v>
      </c>
      <c r="H29" s="120">
        <v>0</v>
      </c>
    </row>
    <row r="30" spans="1:8" ht="22.5" customHeight="1">
      <c r="A30" s="152"/>
      <c r="B30" s="152"/>
      <c r="C30" s="72" t="s">
        <v>87</v>
      </c>
      <c r="D30" s="153">
        <v>100</v>
      </c>
      <c r="E30" s="153">
        <v>100</v>
      </c>
      <c r="F30" s="153">
        <v>0</v>
      </c>
      <c r="G30" s="153">
        <v>100</v>
      </c>
      <c r="H30" s="120">
        <v>0</v>
      </c>
    </row>
    <row r="31" spans="1:8" ht="102.75" customHeight="1">
      <c r="A31" s="152" t="s">
        <v>139</v>
      </c>
      <c r="B31" s="152" t="s">
        <v>618</v>
      </c>
      <c r="C31" s="211" t="s">
        <v>619</v>
      </c>
      <c r="D31" s="350" t="s">
        <v>620</v>
      </c>
      <c r="E31" s="350" t="s">
        <v>620</v>
      </c>
      <c r="F31" s="350" t="s">
        <v>620</v>
      </c>
      <c r="G31" s="350" t="s">
        <v>130</v>
      </c>
      <c r="H31" s="120">
        <v>0</v>
      </c>
    </row>
    <row r="32" spans="1:8" ht="22.5" customHeight="1">
      <c r="A32" s="152"/>
      <c r="B32" s="152"/>
      <c r="C32" s="72" t="s">
        <v>88</v>
      </c>
      <c r="D32" s="350" t="s">
        <v>632</v>
      </c>
      <c r="E32" s="350" t="s">
        <v>632</v>
      </c>
      <c r="F32" s="350" t="s">
        <v>632</v>
      </c>
      <c r="G32" s="350" t="s">
        <v>130</v>
      </c>
      <c r="H32" s="120">
        <v>0</v>
      </c>
    </row>
    <row r="33" spans="1:8" ht="22.5" customHeight="1">
      <c r="A33" s="152"/>
      <c r="B33" s="152"/>
      <c r="C33" s="72" t="s">
        <v>87</v>
      </c>
      <c r="D33" s="63">
        <f>D32/D31*100</f>
        <v>85.74161494712715</v>
      </c>
      <c r="E33" s="63">
        <f>E32/E31*100</f>
        <v>85.74161494712715</v>
      </c>
      <c r="F33" s="63">
        <f>F32/F31*100</f>
        <v>85.74161494712715</v>
      </c>
      <c r="G33" s="63">
        <v>0</v>
      </c>
      <c r="H33" s="120">
        <v>0</v>
      </c>
    </row>
    <row r="34" spans="1:8" ht="98.25" customHeight="1">
      <c r="A34" s="154" t="s">
        <v>305</v>
      </c>
      <c r="B34" s="154" t="s">
        <v>306</v>
      </c>
      <c r="C34" s="352" t="s">
        <v>633</v>
      </c>
      <c r="D34" s="350" t="s">
        <v>212</v>
      </c>
      <c r="E34" s="350" t="s">
        <v>212</v>
      </c>
      <c r="F34" s="120">
        <v>0</v>
      </c>
      <c r="G34" s="350" t="s">
        <v>212</v>
      </c>
      <c r="H34" s="120">
        <v>0</v>
      </c>
    </row>
    <row r="35" spans="1:8" ht="22.5" customHeight="1">
      <c r="A35" s="152"/>
      <c r="B35" s="152"/>
      <c r="C35" s="72" t="s">
        <v>88</v>
      </c>
      <c r="D35" s="350" t="s">
        <v>212</v>
      </c>
      <c r="E35" s="350" t="s">
        <v>212</v>
      </c>
      <c r="F35" s="120">
        <v>0</v>
      </c>
      <c r="G35" s="350" t="s">
        <v>212</v>
      </c>
      <c r="H35" s="120">
        <v>0</v>
      </c>
    </row>
    <row r="36" spans="1:8" ht="22.5" customHeight="1">
      <c r="A36" s="152"/>
      <c r="B36" s="152"/>
      <c r="C36" s="72" t="s">
        <v>87</v>
      </c>
      <c r="D36" s="153">
        <v>100</v>
      </c>
      <c r="E36" s="153">
        <v>100</v>
      </c>
      <c r="F36" s="153">
        <v>0</v>
      </c>
      <c r="G36" s="153">
        <v>100</v>
      </c>
      <c r="H36" s="120">
        <v>0</v>
      </c>
    </row>
    <row r="37" spans="1:8" ht="98.25" customHeight="1">
      <c r="A37" s="154" t="s">
        <v>305</v>
      </c>
      <c r="B37" s="154" t="s">
        <v>306</v>
      </c>
      <c r="C37" s="352" t="s">
        <v>616</v>
      </c>
      <c r="D37" s="350" t="s">
        <v>212</v>
      </c>
      <c r="E37" s="350" t="s">
        <v>212</v>
      </c>
      <c r="F37" s="120">
        <v>0</v>
      </c>
      <c r="G37" s="350" t="s">
        <v>212</v>
      </c>
      <c r="H37" s="120">
        <v>0</v>
      </c>
    </row>
    <row r="38" spans="1:8" ht="22.5" customHeight="1">
      <c r="A38" s="152"/>
      <c r="B38" s="152"/>
      <c r="C38" s="72" t="s">
        <v>88</v>
      </c>
      <c r="D38" s="350" t="s">
        <v>212</v>
      </c>
      <c r="E38" s="350" t="s">
        <v>212</v>
      </c>
      <c r="F38" s="120">
        <v>0</v>
      </c>
      <c r="G38" s="350" t="s">
        <v>212</v>
      </c>
      <c r="H38" s="120">
        <v>0</v>
      </c>
    </row>
    <row r="39" spans="1:8" ht="22.5" customHeight="1">
      <c r="A39" s="152"/>
      <c r="B39" s="152"/>
      <c r="C39" s="72" t="s">
        <v>87</v>
      </c>
      <c r="D39" s="153">
        <v>100</v>
      </c>
      <c r="E39" s="153">
        <v>100</v>
      </c>
      <c r="F39" s="153">
        <v>0</v>
      </c>
      <c r="G39" s="153">
        <v>100</v>
      </c>
      <c r="H39" s="120">
        <v>0</v>
      </c>
    </row>
    <row r="40" spans="1:8" ht="108.75" customHeight="1">
      <c r="A40" s="154" t="s">
        <v>305</v>
      </c>
      <c r="B40" s="154" t="s">
        <v>306</v>
      </c>
      <c r="C40" s="352" t="s">
        <v>634</v>
      </c>
      <c r="D40" s="350" t="s">
        <v>212</v>
      </c>
      <c r="E40" s="350" t="s">
        <v>212</v>
      </c>
      <c r="F40" s="120">
        <v>0</v>
      </c>
      <c r="G40" s="350" t="s">
        <v>212</v>
      </c>
      <c r="H40" s="120">
        <v>0</v>
      </c>
    </row>
    <row r="41" spans="1:8" ht="22.5" customHeight="1">
      <c r="A41" s="152"/>
      <c r="B41" s="152"/>
      <c r="C41" s="72" t="s">
        <v>88</v>
      </c>
      <c r="D41" s="350" t="s">
        <v>212</v>
      </c>
      <c r="E41" s="350" t="s">
        <v>212</v>
      </c>
      <c r="F41" s="120">
        <v>0</v>
      </c>
      <c r="G41" s="350" t="s">
        <v>212</v>
      </c>
      <c r="H41" s="120">
        <v>0</v>
      </c>
    </row>
    <row r="42" spans="1:8" ht="22.5" customHeight="1">
      <c r="A42" s="152"/>
      <c r="B42" s="152"/>
      <c r="C42" s="72" t="s">
        <v>87</v>
      </c>
      <c r="D42" s="153">
        <v>100</v>
      </c>
      <c r="E42" s="153">
        <v>100</v>
      </c>
      <c r="F42" s="153">
        <v>0</v>
      </c>
      <c r="G42" s="153">
        <v>100</v>
      </c>
      <c r="H42" s="120">
        <v>0</v>
      </c>
    </row>
    <row r="43" spans="1:8" ht="110.25" customHeight="1">
      <c r="A43" s="154" t="s">
        <v>305</v>
      </c>
      <c r="B43" s="154" t="s">
        <v>306</v>
      </c>
      <c r="C43" s="352" t="s">
        <v>617</v>
      </c>
      <c r="D43" s="350" t="s">
        <v>212</v>
      </c>
      <c r="E43" s="350" t="s">
        <v>212</v>
      </c>
      <c r="F43" s="120">
        <v>0</v>
      </c>
      <c r="G43" s="350" t="s">
        <v>212</v>
      </c>
      <c r="H43" s="120">
        <v>0</v>
      </c>
    </row>
    <row r="44" spans="1:8" ht="22.5" customHeight="1">
      <c r="A44" s="152"/>
      <c r="B44" s="152"/>
      <c r="C44" s="72" t="s">
        <v>88</v>
      </c>
      <c r="D44" s="350" t="s">
        <v>212</v>
      </c>
      <c r="E44" s="350" t="s">
        <v>212</v>
      </c>
      <c r="F44" s="120">
        <v>0</v>
      </c>
      <c r="G44" s="350" t="s">
        <v>212</v>
      </c>
      <c r="H44" s="120">
        <v>0</v>
      </c>
    </row>
    <row r="45" spans="1:8" ht="22.5" customHeight="1">
      <c r="A45" s="152"/>
      <c r="B45" s="152"/>
      <c r="C45" s="72" t="s">
        <v>87</v>
      </c>
      <c r="D45" s="153">
        <v>100</v>
      </c>
      <c r="E45" s="153">
        <v>100</v>
      </c>
      <c r="F45" s="153">
        <v>0</v>
      </c>
      <c r="G45" s="153">
        <v>100</v>
      </c>
      <c r="H45" s="120">
        <v>0</v>
      </c>
    </row>
    <row r="46" spans="1:9" ht="30" customHeight="1">
      <c r="A46" s="187"/>
      <c r="B46" s="187"/>
      <c r="C46" s="156" t="s">
        <v>191</v>
      </c>
      <c r="D46" s="145">
        <v>1610666.41</v>
      </c>
      <c r="E46" s="145">
        <v>1610666.41</v>
      </c>
      <c r="F46" s="145">
        <v>153206</v>
      </c>
      <c r="G46" s="145">
        <v>1457460.41</v>
      </c>
      <c r="H46" s="121">
        <f>SUM(H7+H10+H13+H16)</f>
        <v>0</v>
      </c>
      <c r="I46" s="2"/>
    </row>
    <row r="47" spans="1:9" ht="24" customHeight="1">
      <c r="A47" s="187"/>
      <c r="B47" s="187"/>
      <c r="C47" s="156" t="s">
        <v>88</v>
      </c>
      <c r="D47" s="145">
        <v>1597479.4</v>
      </c>
      <c r="E47" s="145">
        <v>1597479.4</v>
      </c>
      <c r="F47" s="145">
        <v>140018.99</v>
      </c>
      <c r="G47" s="145">
        <v>1457460.41</v>
      </c>
      <c r="H47" s="121">
        <v>0</v>
      </c>
      <c r="I47" s="2"/>
    </row>
    <row r="48" spans="1:9" ht="24.75" customHeight="1">
      <c r="A48" s="187"/>
      <c r="B48" s="187"/>
      <c r="C48" s="156" t="s">
        <v>87</v>
      </c>
      <c r="D48" s="158">
        <f>D47/D46*100</f>
        <v>99.18126994403515</v>
      </c>
      <c r="E48" s="158">
        <f>E47/E46*100</f>
        <v>99.18126994403515</v>
      </c>
      <c r="F48" s="158">
        <f>F47/F46*100</f>
        <v>91.39262822604857</v>
      </c>
      <c r="G48" s="158">
        <f>G47/G46*100</f>
        <v>100</v>
      </c>
      <c r="H48" s="158">
        <v>0</v>
      </c>
      <c r="I48" s="2"/>
    </row>
    <row r="49" spans="1:8" ht="26.25" customHeight="1">
      <c r="A49" s="188"/>
      <c r="B49" s="188"/>
      <c r="C49" s="189"/>
      <c r="D49" s="190"/>
      <c r="E49" s="190"/>
      <c r="F49" s="190"/>
      <c r="G49" s="190"/>
      <c r="H49" s="191"/>
    </row>
    <row r="50" spans="1:8" ht="20.25" customHeight="1">
      <c r="A50" s="188"/>
      <c r="B50" s="188"/>
      <c r="C50" s="189"/>
      <c r="D50" s="190"/>
      <c r="E50" s="190"/>
      <c r="F50" s="190"/>
      <c r="G50" s="190"/>
      <c r="H50" s="191"/>
    </row>
    <row r="51" spans="1:8" ht="20.25" customHeight="1">
      <c r="A51" s="188"/>
      <c r="B51" s="188"/>
      <c r="C51" s="189"/>
      <c r="D51" s="190"/>
      <c r="E51" s="190"/>
      <c r="F51" s="190"/>
      <c r="G51" s="190"/>
      <c r="H51" s="191"/>
    </row>
    <row r="52" spans="1:8" ht="63" customHeight="1">
      <c r="A52" s="188"/>
      <c r="B52" s="188"/>
      <c r="C52" s="189"/>
      <c r="D52" s="190"/>
      <c r="E52" s="190"/>
      <c r="F52" s="190"/>
      <c r="G52" s="190"/>
      <c r="H52" s="191"/>
    </row>
    <row r="53" ht="21.75" customHeight="1"/>
    <row r="54" ht="21.75" customHeight="1"/>
    <row r="55" ht="69" customHeight="1"/>
    <row r="56" ht="21" customHeight="1"/>
    <row r="57" ht="23.25" customHeight="1"/>
    <row r="58" ht="39" customHeight="1"/>
    <row r="59" ht="30.75" customHeight="1"/>
    <row r="60" ht="30.75" customHeight="1"/>
    <row r="61" ht="114" customHeight="1"/>
    <row r="62" ht="24.75" customHeight="1"/>
    <row r="63" ht="24.75" customHeight="1"/>
    <row r="64" ht="128.25" customHeight="1"/>
    <row r="65" ht="24.75" customHeight="1"/>
    <row r="66" ht="24.75" customHeight="1"/>
    <row r="67" ht="132" customHeight="1"/>
    <row r="68" ht="25.5" customHeight="1"/>
    <row r="69" ht="26.25" customHeight="1"/>
    <row r="70" ht="97.5" customHeight="1"/>
    <row r="71" ht="28.5" customHeight="1"/>
    <row r="72" ht="27.75" customHeight="1"/>
    <row r="73" ht="104.25" customHeight="1"/>
    <row r="74" ht="27.75" customHeight="1"/>
    <row r="75" spans="1:8" ht="27.75" customHeight="1">
      <c r="A75" s="144"/>
      <c r="B75" s="152"/>
      <c r="C75" s="72" t="s">
        <v>87</v>
      </c>
      <c r="D75" s="153">
        <v>100</v>
      </c>
      <c r="E75" s="153">
        <v>100</v>
      </c>
      <c r="F75" s="153">
        <v>0</v>
      </c>
      <c r="G75" s="153">
        <v>100</v>
      </c>
      <c r="H75" s="120">
        <v>0</v>
      </c>
    </row>
    <row r="76" spans="1:8" ht="29.25" customHeight="1">
      <c r="A76" s="154"/>
      <c r="B76" s="155"/>
      <c r="C76" s="156" t="s">
        <v>191</v>
      </c>
      <c r="D76" s="157" t="s">
        <v>314</v>
      </c>
      <c r="E76" s="157" t="s">
        <v>314</v>
      </c>
      <c r="F76" s="157" t="s">
        <v>315</v>
      </c>
      <c r="G76" s="157" t="s">
        <v>311</v>
      </c>
      <c r="H76" s="121">
        <v>0</v>
      </c>
    </row>
    <row r="77" spans="1:8" ht="26.25" customHeight="1">
      <c r="A77" s="144"/>
      <c r="B77" s="155"/>
      <c r="C77" s="156" t="s">
        <v>88</v>
      </c>
      <c r="D77" s="157" t="s">
        <v>319</v>
      </c>
      <c r="E77" s="157" t="s">
        <v>319</v>
      </c>
      <c r="F77" s="157" t="s">
        <v>320</v>
      </c>
      <c r="G77" s="157" t="s">
        <v>321</v>
      </c>
      <c r="H77" s="121">
        <v>0</v>
      </c>
    </row>
    <row r="78" spans="1:8" ht="27" customHeight="1">
      <c r="A78" s="144"/>
      <c r="B78" s="155"/>
      <c r="C78" s="156" t="s">
        <v>87</v>
      </c>
      <c r="D78" s="158">
        <f>D77/D76*100</f>
        <v>99.97403458465787</v>
      </c>
      <c r="E78" s="158">
        <f>E77/E76*100</f>
        <v>99.97403458465787</v>
      </c>
      <c r="F78" s="158">
        <f>F77/F76*100</f>
        <v>99.83564645726808</v>
      </c>
      <c r="G78" s="158">
        <f>G77/G76*100</f>
        <v>99.99741571771838</v>
      </c>
      <c r="H78" s="158">
        <v>0</v>
      </c>
    </row>
    <row r="79" ht="15.75">
      <c r="A79" s="119"/>
    </row>
  </sheetData>
  <sheetProtection/>
  <mergeCells count="7">
    <mergeCell ref="A3:H3"/>
    <mergeCell ref="A4:A5"/>
    <mergeCell ref="B4:B5"/>
    <mergeCell ref="C4:C5"/>
    <mergeCell ref="D4:D5"/>
    <mergeCell ref="E4:E5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MAR_GRO_PC</cp:lastModifiedBy>
  <cp:lastPrinted>2021-03-22T09:44:36Z</cp:lastPrinted>
  <dcterms:created xsi:type="dcterms:W3CDTF">2009-10-15T10:17:39Z</dcterms:created>
  <dcterms:modified xsi:type="dcterms:W3CDTF">2021-03-22T10:55:47Z</dcterms:modified>
  <cp:category/>
  <cp:version/>
  <cp:contentType/>
  <cp:contentStatus/>
</cp:coreProperties>
</file>