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00" activeTab="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  <sheet name="zał. nr 9" sheetId="9" r:id="rId9"/>
  </sheets>
  <definedNames/>
  <calcPr fullCalcOnLoad="1"/>
</workbook>
</file>

<file path=xl/sharedStrings.xml><?xml version="1.0" encoding="utf-8"?>
<sst xmlns="http://schemas.openxmlformats.org/spreadsheetml/2006/main" count="1876" uniqueCount="657">
  <si>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</si>
  <si>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</si>
  <si>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</si>
  <si>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</si>
  <si>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</si>
  <si>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</si>
  <si>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</si>
  <si>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</si>
  <si>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</si>
  <si>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</si>
  <si>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</si>
  <si>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</si>
  <si>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</si>
  <si>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</si>
  <si>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</si>
  <si>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</si>
  <si>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</si>
  <si>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</si>
  <si>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</si>
  <si>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</si>
  <si>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</si>
  <si>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</si>
  <si>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</si>
  <si>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</si>
  <si>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</si>
  <si>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</si>
  <si>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</si>
  <si>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</si>
  <si>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</si>
  <si>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</si>
  <si>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</si>
  <si>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</si>
  <si>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</si>
  <si>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</si>
  <si>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</si>
  <si>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</si>
  <si>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</si>
  <si>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</si>
  <si>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</si>
  <si>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</si>
  <si>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</si>
  <si>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</si>
  <si>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</si>
  <si>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</si>
  <si>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</si>
  <si>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</si>
  <si>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</si>
  <si>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</si>
  <si>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</t>
  </si>
  <si>
    <t>Nazwa instytucji</t>
  </si>
  <si>
    <t>Kwota dotacji</t>
  </si>
  <si>
    <t>Nazwa sołectwa lub innej jednostki pomocniczej</t>
  </si>
  <si>
    <t>Rozdz.</t>
  </si>
  <si>
    <t>Planowane wydatki</t>
  </si>
  <si>
    <t>Nazwa zadania, przedsięwzięcia</t>
  </si>
  <si>
    <t>Łączne</t>
  </si>
  <si>
    <t>wydatki</t>
  </si>
  <si>
    <t>w tym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</si>
  <si>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</si>
  <si>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</si>
  <si>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</si>
  <si>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</si>
  <si>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</si>
  <si>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</si>
  <si>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</si>
  <si>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</si>
  <si>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</si>
  <si>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</si>
  <si>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</si>
  <si>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</si>
  <si>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</si>
  <si>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</si>
  <si>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</si>
  <si>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</si>
  <si>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</si>
  <si>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</si>
  <si>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</si>
  <si>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</si>
  <si>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</si>
  <si>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Żukowo</t>
  </si>
  <si>
    <t>01010</t>
  </si>
  <si>
    <t>400</t>
  </si>
  <si>
    <t>600</t>
  </si>
  <si>
    <t>60016</t>
  </si>
  <si>
    <t>Nazwa jednostki</t>
  </si>
  <si>
    <t>I. Jednostki sektora finansów publicznych</t>
  </si>
  <si>
    <t>II. Jednostki spoza sektora finansów publicznych</t>
  </si>
  <si>
    <t>% wykonania</t>
  </si>
  <si>
    <t>wysokość wykonania</t>
  </si>
  <si>
    <t>01095</t>
  </si>
  <si>
    <t>Rolnictwo i łowiectwo - plan</t>
  </si>
  <si>
    <t>Transport i łączność - plan</t>
  </si>
  <si>
    <t>Gospodarka mieszkaniowa - plan</t>
  </si>
  <si>
    <t>Administracja publiczna - plan</t>
  </si>
  <si>
    <t>Różne rozliczenia - plan</t>
  </si>
  <si>
    <t>Oświata i wychowanie - plan</t>
  </si>
  <si>
    <t>Działalność usługowa - plan</t>
  </si>
  <si>
    <t>Urzędy naczelnych organów władzy państwowej, kontroli i ochrony prawa oraz sądownictwa - plan</t>
  </si>
  <si>
    <t>Pomoc społeczna - plan</t>
  </si>
  <si>
    <t>Gospodarka komunalna i ochrona środowiska - plan</t>
  </si>
  <si>
    <t>Kultura i ochrona dziedzictwa narodowego - plan</t>
  </si>
  <si>
    <t>Edukacyjna opieka wychowawcza - plan</t>
  </si>
  <si>
    <t>Opieka społeczna - plan</t>
  </si>
  <si>
    <t>Usługi opiekuńcze i specjalistyczne usługi opiekuńcze - wynagrodzenia wraz z pochodnymi, wydatki bieżące - plan</t>
  </si>
  <si>
    <t>Gminny Ośrodek Kultury w Bielsku - plan</t>
  </si>
  <si>
    <t>Gminna Biblioteka Publiczna w Bielsku - plan</t>
  </si>
  <si>
    <t>Urząd Miasta Płocka - plan</t>
  </si>
  <si>
    <t>Wykonanie</t>
  </si>
  <si>
    <t>Informacja o realizacji</t>
  </si>
  <si>
    <t>Urzędy wojewódzkie - utrzymanie USC, Ewidencji Ludności; wynagrodzenia wraz z pochodnymi, wydatki bieżące, fundusz świadczeń socjalnych - plan</t>
  </si>
  <si>
    <t>Urzędy naczelnych organów władzy państwowej, kontroli i ochrony prawa                                                          - aktualizacja stałego rejestru wyborców - plan</t>
  </si>
  <si>
    <t>Dokonanie zwrotu podatku akcyzowego zawartego w cenie oleju napędowego wykorzystywanego do produkcji rolnej przez producentów rolnych                           w pierwszym okresie płatniczym - plan</t>
  </si>
  <si>
    <t>Gilino</t>
  </si>
  <si>
    <t>Tłubice</t>
  </si>
  <si>
    <t>Tchórz</t>
  </si>
  <si>
    <t>Ułtowo</t>
  </si>
  <si>
    <t>Umienino</t>
  </si>
  <si>
    <t>§ 903</t>
  </si>
  <si>
    <t>Cekanowo</t>
  </si>
  <si>
    <t>Dębsk</t>
  </si>
  <si>
    <t>Goślice</t>
  </si>
  <si>
    <t>Jączewo</t>
  </si>
  <si>
    <t>Kleniewo</t>
  </si>
  <si>
    <t>Smolino</t>
  </si>
  <si>
    <t>Zagroba</t>
  </si>
  <si>
    <t>801</t>
  </si>
  <si>
    <t>Kultura fizyczna  - plan</t>
  </si>
  <si>
    <t>Plan ogółem</t>
  </si>
  <si>
    <t>1</t>
  </si>
  <si>
    <t>2</t>
  </si>
  <si>
    <t>3</t>
  </si>
  <si>
    <t>0,00</t>
  </si>
  <si>
    <t>700</t>
  </si>
  <si>
    <t>750</t>
  </si>
  <si>
    <t>751</t>
  </si>
  <si>
    <t>754</t>
  </si>
  <si>
    <t>756</t>
  </si>
  <si>
    <t>758</t>
  </si>
  <si>
    <t>852</t>
  </si>
  <si>
    <t>854</t>
  </si>
  <si>
    <t>900</t>
  </si>
  <si>
    <t>Pożyczki</t>
  </si>
  <si>
    <t>Pożyczki na finansowanie zadań realizowanych
z udziałem środków pochodzących z budżetu UE</t>
  </si>
  <si>
    <t>8.</t>
  </si>
  <si>
    <t>Inne źródła (wolne środki)</t>
  </si>
  <si>
    <t>Spłaty pożyczek otrzymanych na finansowanie zadań realizowanych z udziałem środków pochodzących z budżetu UE</t>
  </si>
  <si>
    <t>Plan</t>
  </si>
  <si>
    <t>Z tego</t>
  </si>
  <si>
    <t>Wydatki 
bieżące</t>
  </si>
  <si>
    <t>Wydatki 
majątkowe</t>
  </si>
  <si>
    <t>inwestycje i zakupy inwestycyjne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</si>
  <si>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</si>
  <si>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</si>
  <si>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</si>
  <si>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</si>
  <si>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</si>
  <si>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</si>
  <si>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</si>
  <si>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</si>
  <si>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Wytwarzanie i zaopatrywanie w energię elektryczną, gaz i wodę - plan</t>
  </si>
  <si>
    <t>Wydatki razem - plan</t>
  </si>
  <si>
    <t xml:space="preserve">w tym z tytułu dotacji i środków na finansowanie wydatków na realizację zadań finansowanych z udziałem środków, o których mowa w art. 5 ust. 1 pkt 2 i 3 - plan
</t>
  </si>
  <si>
    <t>Dochody z najmu i dzierżawy składników majątkowych Skarbu Państwa, jednostek samorządu terytorialnego lub innych jednostek zaliczanych do sektora finansów publicznych oraz innych umów o podobnym charakterze - plan</t>
  </si>
  <si>
    <t xml:space="preserve">Dotacje celowe otrzymane z budżetu państwa na realizację zadań bieżących z zakresu administracji rządowej oraz innych zadań zleconych gminie (związkom gmin) ustawami - plan </t>
  </si>
  <si>
    <t>Wpływy z usług - plan</t>
  </si>
  <si>
    <t>Pozostałe odsetki - plan</t>
  </si>
  <si>
    <t>Wpływy z różnych dochodów - plan</t>
  </si>
  <si>
    <t>Dochody z najmu i dzierżawy składników majątkowych Skarbu Państwa, jednostek samorządu terytorialnego lub innych jednostek zaliczanych do sektora finansów publicznych oraz innych umów o podobnym charakterze -plan</t>
  </si>
  <si>
    <t>Pozostałe odsetki -plan</t>
  </si>
  <si>
    <t>Wpływy z różnych opłat - plan</t>
  </si>
  <si>
    <t>Dochody jednostek samorządu terytorialnego związane z realizacją zadań z zakresu administracji rządowej oraz innych zadań zleconych ustawami - plan</t>
  </si>
  <si>
    <t>Dochody od osób prawnych, od osób fizycznych i od innych jednostek nieposiadających osobowości prawnej oraz wydatki związane z ich poborem - plan</t>
  </si>
  <si>
    <t>Podatek dochodowy od osób fizycznych - plan</t>
  </si>
  <si>
    <t>Podatek dochodowy od osób prawnych - plan</t>
  </si>
  <si>
    <t>Podatek od nieruchomości - plan</t>
  </si>
  <si>
    <t>Podatek rolny - plan</t>
  </si>
  <si>
    <t>Podatek leśny - plan</t>
  </si>
  <si>
    <t>Podatek od środków transportowych - plan</t>
  </si>
  <si>
    <t>Podatek od działalności gospodarczej osób fizycznych, opłacany w formie karty podatkowej - plan</t>
  </si>
  <si>
    <t>Podatek od spadków i darowizn - plan</t>
  </si>
  <si>
    <t>Wpływy z opłaty skarbowej - plan</t>
  </si>
  <si>
    <t>Wpływy z opłaty targowej - plan</t>
  </si>
  <si>
    <t>Wpływy z opłaty eksploatacyjnej - plan</t>
  </si>
  <si>
    <t>Wpływy z opłat za zezwolenia na sprzedaż alkoholu - plan</t>
  </si>
  <si>
    <t xml:space="preserve">Wpływy z innych lokalnych opłat pobieranych przez jednostki samorządu terytorialnego na podstawie odrębnych ustaw - plan </t>
  </si>
  <si>
    <t>Podatek od czynności cywilnoprawnych - plan</t>
  </si>
  <si>
    <t>Odsetki od nieterminowych wpłat z tytułu podatków i opłat - plan</t>
  </si>
  <si>
    <t>Subwencje ogólne z budżetu państwa - plan</t>
  </si>
  <si>
    <t>Dotacje celowe otrzymane z budżetu państwa na realizację własnych zadań bieżących gmin (związków gmin) - plan</t>
  </si>
  <si>
    <t>Majątkowe</t>
  </si>
  <si>
    <t>Bieżące ogółem - plan</t>
  </si>
  <si>
    <t>Wpłaty z tytułu odpłatnego nabycia prawa własności oraz prawa użytkowania wieczystego nieruchomości - plan</t>
  </si>
  <si>
    <t>Majątkowe ogółem - plan</t>
  </si>
  <si>
    <t>Ogółem dochody - plan</t>
  </si>
  <si>
    <t xml:space="preserve">w tym z tytułu dotacji
i środków na finansowanie wydatków na realizację zadań finansowanych z udziałem środków, o których mowa w art. 5 ust. 1 pkt 2 i 3 - plan
</t>
  </si>
  <si>
    <t xml:space="preserve">Ogółem - plan                       </t>
  </si>
  <si>
    <t>25 000,00</t>
  </si>
  <si>
    <t xml:space="preserve">Ogółem plan II             </t>
  </si>
  <si>
    <t xml:space="preserve">Ogółem plan I                      </t>
  </si>
  <si>
    <t>75412</t>
  </si>
  <si>
    <t>Urząd Gminy Nowy Duninów - plan</t>
  </si>
  <si>
    <t xml:space="preserve">Oświata i wychowanie  - plan </t>
  </si>
  <si>
    <t xml:space="preserve">Ogółem plan  I i II                     </t>
  </si>
  <si>
    <t>§ 950</t>
  </si>
  <si>
    <t>Wpływy z opłat z tytułu użytkowania wieczystego nieruchomości - plan</t>
  </si>
  <si>
    <t xml:space="preserve">Wpływy z opłat za korzystanie z wychowania przedszkolnego - plan </t>
  </si>
  <si>
    <t>Dotacje celowe otrzymane z samorządu województwa na inwestycje i zakupy inwestycyjne realizowane na podstawie porozumień (umów) między jednostkami samorządu terytorialnego - plan</t>
  </si>
  <si>
    <t>Zakres porozumienia lub umowy</t>
  </si>
  <si>
    <t xml:space="preserve">Dochody i wydatki ogółem -  plan                       </t>
  </si>
  <si>
    <t xml:space="preserve">Wpływy różnych opłat - plan 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</si>
  <si>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- plan</t>
  </si>
  <si>
    <t>Wpływy z tytułu kosztów egzekucyjnych, opłaty komorniczej i kosztów upomnień - plan</t>
  </si>
  <si>
    <t>Dotacje celowe otrzymane z budżetu państwa na realizację zadań bieżących z zakresu administracji rządowej oraz innych zadań zleconych gminie (związkom gmin, związkom powiatowo-gminnym) ustawami - plan</t>
  </si>
  <si>
    <t xml:space="preserve">Wpływy z opłat za korzystanie z wyżywienia w jednostkach realizujących zadania z zakresu wychowania przedszkolnego - plan </t>
  </si>
  <si>
    <t>855</t>
  </si>
  <si>
    <t>Rodzina - plan</t>
  </si>
  <si>
    <t>Wpływy ze zwrotów dotacji oraz płatności wykorzystanych niezgodnie z przeznaczeniem lub wykorzystanych z naruszeniem procedur, o których mowa w art. 184 ustawy, pobranych nienależnie lub w nadmiernej wysokości - plan</t>
  </si>
  <si>
    <t>1 000,00</t>
  </si>
  <si>
    <t>85501</t>
  </si>
  <si>
    <t>Świadczenie wychowawcze - 500 plus - pomoc państwa w wychowywaniu dzieci - plan</t>
  </si>
  <si>
    <t>85502</t>
  </si>
  <si>
    <t xml:space="preserve">Świadczenia rodzinne, świadczenia z funduszu alimentacyjneego oraz składki na ubezpieczenia emerytalne i rentowe z ubezpieczenia społecznego - świadczenia rodzinne, fundusz alimentacyjny, wynagrodzenia wraz z pochodnymi, wydatki bieżące - plan   </t>
  </si>
  <si>
    <t>85503</t>
  </si>
  <si>
    <t xml:space="preserve">Karta Dużej Rodziny - plan </t>
  </si>
  <si>
    <t>75023</t>
  </si>
  <si>
    <t>Józinek</t>
  </si>
  <si>
    <t>Kędzierzyn</t>
  </si>
  <si>
    <t>Nazwa zadania inwestycyjnego              (w tym w ramach funduszu sołeckiego)</t>
  </si>
  <si>
    <t>Urząd Marszałkowski Województwa Mazowieckiego w Warszawie - plan</t>
  </si>
  <si>
    <t>Wpływy z rozliczeń/zwrotów z lat ubiegłych- plan</t>
  </si>
  <si>
    <t>Wpływy z tytułu kar i odszkodowań wynikających z umów - plan</t>
  </si>
  <si>
    <t>10 000,00</t>
  </si>
  <si>
    <t>Wpływy z pozostałych odsetek - plan</t>
  </si>
  <si>
    <t>Kuchary-Jeżewo</t>
  </si>
  <si>
    <t>85504</t>
  </si>
  <si>
    <t xml:space="preserve">Wspieranie rodziny - realizacja programu "Dobry start"  - plan </t>
  </si>
  <si>
    <t>Zakup i objęcie akcji i udziałów</t>
  </si>
  <si>
    <t>Wniesienie wkładów do spółek sprawa handlowego</t>
  </si>
  <si>
    <t>wydatki 
jednostek
budżetowych,</t>
  </si>
  <si>
    <t>01030</t>
  </si>
  <si>
    <r>
      <t xml:space="preserve">                      </t>
    </r>
    <r>
      <rPr>
        <b/>
        <sz val="10"/>
        <rFont val="Arial"/>
        <family val="2"/>
      </rPr>
      <t>WYDATKI</t>
    </r>
  </si>
  <si>
    <t>Piknik zorganizowany przez KRAINĘ ZABAWY</t>
  </si>
  <si>
    <t>Infrastruktura wodociągowa i sanitacyjna wsi - plan</t>
  </si>
  <si>
    <t>Izby rolnicze - plan</t>
  </si>
  <si>
    <t>Pozostała działalność - plan</t>
  </si>
  <si>
    <t>Dostarczanie wody - plan</t>
  </si>
  <si>
    <t>Lokalny transport zbiorowy - plan</t>
  </si>
  <si>
    <t>Generalna Dyrekcja Dróg Krajowych i Autostrad - plan</t>
  </si>
  <si>
    <t>Drogi publiczne wojewódzkie - plan</t>
  </si>
  <si>
    <t>Drogi publiczne powiatowe - plan</t>
  </si>
  <si>
    <t>Drogi publiczne gminne - plan</t>
  </si>
  <si>
    <t>Gospodarka gruntami i nieruchomościami - plan</t>
  </si>
  <si>
    <t>Plany zagospodarowania przestrzennego - plan</t>
  </si>
  <si>
    <t>Urzędy wojewódzkie - plan</t>
  </si>
  <si>
    <t>Rady gmin (miast i miast na prawach powiatu) - plan</t>
  </si>
  <si>
    <t>Urzędy gmin (miast i miast na prawach powiatu) - plan</t>
  </si>
  <si>
    <t>Promocja jednostek samorządu terytorialnego - plan</t>
  </si>
  <si>
    <t>Pozostała działalność- plan</t>
  </si>
  <si>
    <t>Urzędy naczelnych organów władzy państwowej, kontroli i ochrony prawa oraz sądownictwa- plan</t>
  </si>
  <si>
    <t>Urzędy naczelnych organów władzy państwowej, kontroli i ochrony prawa- plan</t>
  </si>
  <si>
    <t>Bezpieczeństwo publiczne i ochrona przeciwpożarowa- plan</t>
  </si>
  <si>
    <t>Ochotnicze straże pożarne- plan</t>
  </si>
  <si>
    <t>Zarządzanie kryzysowe- plan</t>
  </si>
  <si>
    <t>Obsługa długu publicznego- plan</t>
  </si>
  <si>
    <t>Obsługa papierów wartościowych, kredytów i pożyczek jednostek samorządu terytorialnego- plan</t>
  </si>
  <si>
    <t>Różne rozliczenia- plan</t>
  </si>
  <si>
    <t>Różne rozliczenia finansowe- plan</t>
  </si>
  <si>
    <t>Rezerwy ogólne i celowe- plan</t>
  </si>
  <si>
    <t>Oświata i wychowanie- plan</t>
  </si>
  <si>
    <t>Szkoły podstawowe- plan</t>
  </si>
  <si>
    <t>Oddziały przedszkolne w szkołach podstawowych- plan</t>
  </si>
  <si>
    <t>Przedszkola - plan</t>
  </si>
  <si>
    <t>Gimnazja- plan</t>
  </si>
  <si>
    <t>Dowożenie uczniów do szkół- plan</t>
  </si>
  <si>
    <t>Dokształcanie i doskonalenie nauczycieli- plan</t>
  </si>
  <si>
    <t>Stołówki szkolne i przedszkolne- plan</t>
  </si>
  <si>
    <t>Realizacja zadań wymagających stosowania specjalnej organizacji nauki i metod pracy dla dzieci i młodzieży w szkołach podstawowych- plan</t>
  </si>
  <si>
    <t>Ochrona zdrowia- plan</t>
  </si>
  <si>
    <t>Zwalczanie narkomanii- plan</t>
  </si>
  <si>
    <t>Przeciwdziałanie alkoholizmowi- plan</t>
  </si>
  <si>
    <t>Pomoc społeczna- plan</t>
  </si>
  <si>
    <t>Domy pomocy społecznej- plan</t>
  </si>
  <si>
    <t>Zadania w zakresie przeciwdziałania przemocy w rodzinie- plan</t>
  </si>
  <si>
    <t>Zasiłki okresowe, celowe i pomoc w naturze oraz składki na ubezpieczenia emerytalne i rentowe- plan</t>
  </si>
  <si>
    <t>Zasiłki stałe- plan</t>
  </si>
  <si>
    <t>Usługi opiekuńcze i specjalistyczne usługi opiekuńcze- plan</t>
  </si>
  <si>
    <t>Pomoc w zakresie dożywiania- plan</t>
  </si>
  <si>
    <t>Edukacyjna opieka wychowawcza- plan</t>
  </si>
  <si>
    <t>Pomoc materialna dla uczniów o charakterze socjalnym- plan</t>
  </si>
  <si>
    <t>Rodzina- plan</t>
  </si>
  <si>
    <t>Świadczenie wychowawcze- plan</t>
  </si>
  <si>
    <t xml:space="preserve">Świadczenia rodzinne, świadczenie z funduszu alimentacyjnego oraz składki na ubezpieczenia emerytalne i rentowe z ubezpieczenia społecznego- plan
</t>
  </si>
  <si>
    <t>Karta Dużej Rodziny- plan</t>
  </si>
  <si>
    <t>Wspieranie rodziny- plan</t>
  </si>
  <si>
    <t>Gospodarka komunalna i ochrona środowiska- plan</t>
  </si>
  <si>
    <t>Gospodarka ściekowa i ochrona wód- plan</t>
  </si>
  <si>
    <t>Gospodarka odpadami- plan</t>
  </si>
  <si>
    <t>Oczyszczanie miast i wsi- plan</t>
  </si>
  <si>
    <t>Utrzymanie zieleni w miastach i gminach- plan</t>
  </si>
  <si>
    <t>Oświetlenie ulic, placów i dróg- plan</t>
  </si>
  <si>
    <t>Wpływy i wydatki związane z gromadzeniem środków z opłat i kar za korzystanie ze środowiska- plan</t>
  </si>
  <si>
    <t>Kultura i ochrona dziedzictwa narodowego- plan</t>
  </si>
  <si>
    <t>Pozostałe zadania w zakresie kultury- plan</t>
  </si>
  <si>
    <t>Domy i ośrodki kultury, świetlice i kluby- plan</t>
  </si>
  <si>
    <t>Biblioteki- plan</t>
  </si>
  <si>
    <t>Kultura fizyczna- plan</t>
  </si>
  <si>
    <t>Zadania w zakresie kultury fizycznej- plan</t>
  </si>
  <si>
    <t>Ośrodki pomocy społecznej - plan</t>
  </si>
  <si>
    <t>Wydatki na 2019 rok obejmujące zadania jednostek pomocniczych gminy, w tym realizowane w ramach funduszu sołeckiego</t>
  </si>
  <si>
    <t xml:space="preserve">Niszczyce </t>
  </si>
  <si>
    <t>Dotacje podmiotowe w 2019 r.</t>
  </si>
  <si>
    <t>Rozbudowa sieci kanalizacji sanitarnej w Bielsku na ul. Grabowej dz.nr ewid. 102/38</t>
  </si>
  <si>
    <t>Rozbudowa sieci wodociągowej w Bielsku - ( dz. nr 100/4 )</t>
  </si>
  <si>
    <t xml:space="preserve">Rozbudowa sieci wodociągowej w Bielsku w ul.Klonowej </t>
  </si>
  <si>
    <t>Rozbudowa sieci wodociągowej w miejscowości Niszczyce - Pieńki</t>
  </si>
  <si>
    <t>30 000,00</t>
  </si>
  <si>
    <t>15 000,00</t>
  </si>
  <si>
    <t xml:space="preserve">Przebudowa drogi gminnej Pęszyno - Umienino </t>
  </si>
  <si>
    <t>Karosacja samochodu na potrzeby OSP Gilino</t>
  </si>
  <si>
    <t>Zakup samochodu ratowniczo - gaśniczego dla Jednostki OSP Bielsk</t>
  </si>
  <si>
    <t>80113</t>
  </si>
  <si>
    <t>Zakup autobusu szkolnego</t>
  </si>
  <si>
    <t>85506</t>
  </si>
  <si>
    <t>Utworzenie Klubu Dziecięcego "Maluszek" w Bielsku</t>
  </si>
  <si>
    <t xml:space="preserve">Rozbudowa monitoringu wizyjnego w miejscowości Bielsk  </t>
  </si>
  <si>
    <t>Wydatki na zadania inwestycyjne na 2019 rok  nieobjęte wykazem przedsięwzięć                                                                                 do wieloletniej prognozy finansowej</t>
  </si>
  <si>
    <t>Plan wydatków    na 2019r.</t>
  </si>
  <si>
    <t>75113</t>
  </si>
  <si>
    <t>75109</t>
  </si>
  <si>
    <t>Oświata i wychowanie  - plan</t>
  </si>
  <si>
    <t>85513</t>
  </si>
  <si>
    <t>Dochody i wydatki związane z realizacją zadań realizowanych w drodze umów lub porozumień między jednostkami samorządu terytorialnego na rok 2019</t>
  </si>
  <si>
    <t>95 000,00</t>
  </si>
  <si>
    <t>Dotacje celowe dla podmiotów zaliczanych i niezaliczanych do sektora finansów publicznych w 2019 r.</t>
  </si>
  <si>
    <t>11 894,00</t>
  </si>
  <si>
    <t>975 700,00</t>
  </si>
  <si>
    <t>13,00</t>
  </si>
  <si>
    <t>7 465 663,00</t>
  </si>
  <si>
    <t>200,06</t>
  </si>
  <si>
    <t>114,51</t>
  </si>
  <si>
    <t>30 200,00</t>
  </si>
  <si>
    <t>311 671,00</t>
  </si>
  <si>
    <t>Wpływy z tytułu przekształcenia prawa użytkowania wieczystego przysługującego osobom fizycznym w prawo własności</t>
  </si>
  <si>
    <t>9 040,00</t>
  </si>
  <si>
    <t>Wpływy ze sprzedaży składników majątkowych - plan</t>
  </si>
  <si>
    <t xml:space="preserve">                                      Przychody i rozchody budżetu w 2019 r.</t>
  </si>
  <si>
    <t>Kwota planowana                 na 2019r.</t>
  </si>
  <si>
    <t xml:space="preserve">Bezpieczeństwo publiczne  i ochrona przeciwpożarowa - plan </t>
  </si>
  <si>
    <t>Pozostała działalnoś- plan</t>
  </si>
  <si>
    <t>Realizacja zadań wymagających stosowania specjalnej organizacji nauki i metod pracy dla dzieci w przedszkolach, oddziałach przedszkolnych w szkołach podstawowych i innych formach wychowania przedszkolnego - plan</t>
  </si>
  <si>
    <t>Zapewnienie uczniom prawa do bezpłatnego dostępu do podręczników, materiałów edukacyjnych lub materiałów ćwiczeniowych - plan</t>
  </si>
  <si>
    <t>Ośrodki wsparcia - plan</t>
  </si>
  <si>
    <t>Tworzenie i funkcjonowanie klubów dziecięcych - plan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</si>
  <si>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opiekunów-plan</t>
  </si>
  <si>
    <t xml:space="preserve">Zakup materiałów dokonany w sklepie ART-ROL i Sklepie T.Chrobot </t>
  </si>
  <si>
    <t>Zakup materiałów dokonany w Sklepie MAZUR</t>
  </si>
  <si>
    <t>Zadanie zrealizowane przez Firmę Konsultacje Energetyczne</t>
  </si>
  <si>
    <t>Zakup cementu, kostki, kruszywa zrealizowany  w Sklepie ART-ROL</t>
  </si>
  <si>
    <t>2 040,05</t>
  </si>
  <si>
    <t>9 374,77</t>
  </si>
  <si>
    <t>194,95</t>
  </si>
  <si>
    <t>277 734,00</t>
  </si>
  <si>
    <t>72,80</t>
  </si>
  <si>
    <t>Pozostałe działania związane z gospodarką odpadami - plan</t>
  </si>
  <si>
    <t>Rezerwaty i pomniki przyrody - plan</t>
  </si>
  <si>
    <t>Ogrody botaniczne i zoologiczne oraz naturalne obszary i obiekty chronionej przyrody - plan</t>
  </si>
  <si>
    <t>Zakup zrealizowany z Oddziale Wojewódzkim Związku OSP</t>
  </si>
  <si>
    <t>Zakup cementu, farby, elektrod  zrealizowany  w Sklepie ART-ROL</t>
  </si>
  <si>
    <t>Jaroszewo - Wieś</t>
  </si>
  <si>
    <t>Niszczyce - Pieńki</t>
  </si>
  <si>
    <t>Zakup zrealizowany w Sklepie GUMIŚ</t>
  </si>
  <si>
    <t>Zakup zrealizowany w Sklepie Zacisze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</si>
  <si>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- plan</t>
  </si>
  <si>
    <t>Składki na ubezpieczenie zdrowotne opłacane za osoby pobierające niektóre świadczenia z pomocy społecznej, niektóre świadczenia rodzinne oraz za osoby uczestniczące w zajęciach w centrum integracji społecznej- plan</t>
  </si>
  <si>
    <t xml:space="preserve">Działalność Państwowego Gospodarstwa Wodnego Wody Polskie  - plan </t>
  </si>
  <si>
    <t>Zakup zrealizowany w Oddziale Wojewódzkim Związku OSP</t>
  </si>
  <si>
    <t>Wybory do rad gmin, rad powiatów i sejmików województw, wybory wójtów, burmistrzów i prezydentów miast oraz referenda gminne, powiatowe i wojewódzkie - plan</t>
  </si>
  <si>
    <t xml:space="preserve">Wybory do Parlamentu Europejskiego - plan </t>
  </si>
  <si>
    <t>Zakup i montaż kamer oraz rejestratora do Przedszkola Samorządowego w Bielsku - plan</t>
  </si>
  <si>
    <t>Zakup klimatyzatora do świetlicy wiejskiej w Bielsku - plan</t>
  </si>
  <si>
    <t>Zakup i montaż 3 kamer w Bielsku - plan</t>
  </si>
  <si>
    <t>Zakup stojaków i ławek na Orliku - plan</t>
  </si>
  <si>
    <t xml:space="preserve">Zakup materiałów i wyposażenia potrzebnego do reprezentowania sołectwa podczas imprez promujących gminę - plan </t>
  </si>
  <si>
    <t>Zakup i montaż lamp solarnych na ulicy Kwiatowej - plan</t>
  </si>
  <si>
    <t xml:space="preserve"> Zakup i montaż lamp solarnych - plan</t>
  </si>
  <si>
    <t>Zakup umundurowania dla OSP Niszczyce - plan</t>
  </si>
  <si>
    <t>Zakup i wbudowanie materiałów na utwardzenie drogi gminnej - mieszanki tłucznia kamiennego i pospółki oraz destruktu - plan</t>
  </si>
  <si>
    <t>Zakup i montaż lampy solarnej - plan</t>
  </si>
  <si>
    <t>Zakup i montaż lamp oświetleniowych - 5 sztuk - plan</t>
  </si>
  <si>
    <t>Wykonanie polbruku przed wejściem do świetlicy wioskowej - plan</t>
  </si>
  <si>
    <t>Zakup i wbudowanie mieszanki  pospółki żwirowej i tłucznia kamiennego na drogi gminne - plan</t>
  </si>
  <si>
    <t>Zakup materiałów na organizację spotkania integracyjnego dla młodzieży sołectwa Ciachcin - plan</t>
  </si>
  <si>
    <t>Zakup materiałów do malowania ścian wewnętrznych w świetlicy wiejskiej - plan</t>
  </si>
  <si>
    <t>Konserwacja - naprawa drogi wykonanej z poczwórnego powierzchniowego utrwalenia - plan</t>
  </si>
  <si>
    <t>Odnowienie rowu przy drodze gminnej - plan</t>
  </si>
  <si>
    <t>Zakup i wbudowanie mieszanki  pospółki żwirowej i tłucznia na drogi gminne - plan</t>
  </si>
  <si>
    <t>Zakup i wbudowanie destruktu asfaltowego na drogi gminne - plan</t>
  </si>
  <si>
    <t>Zakup pomocy dydaktycznych do Przedszkola w Zagrobie - plan</t>
  </si>
  <si>
    <t>Zakup pomocy dydaktycznych do Szkoły Podstawowej w Zagrobie - plan</t>
  </si>
  <si>
    <t xml:space="preserve">Remont figurki przydrożnej w sołectwie Jaroszewo- Biskupie - plan </t>
  </si>
  <si>
    <t>Zakup materiałów na organizację pikniku integracyjnego w sołectwie - plan</t>
  </si>
  <si>
    <t>Zakup i montaż lamp oświetleniowych - plan</t>
  </si>
  <si>
    <t xml:space="preserve">Zakup pomocy dydaktycznych do Szkoły Podstawowej w Zagrobie - plan </t>
  </si>
  <si>
    <t>Remont Szkoły Podstawowej w Leszczynie Szlacheckim - plan</t>
  </si>
  <si>
    <t>Zakup pomocy dydaktycznych dla Szkoły Podstawowej w Zagrobie - plan</t>
  </si>
  <si>
    <t>Remont świetlicy wiejskiej w Niszczycach - plan</t>
  </si>
  <si>
    <t>Zakup pomocy dydaktycznych dla Szkoły Podstawowej w Ciachcinie - plan</t>
  </si>
  <si>
    <t>Zakup pomocy dydaktycznych do Szkoły Podstawowej w Leszczynie Szlacheckim - plan</t>
  </si>
  <si>
    <t>Zakup materiałów na organizację pikniku w sołectwie - plan</t>
  </si>
  <si>
    <t>Zakup i wbudowanie mieszanki  pospółki żwirowej i tłucznia  na drogi gminne - plan</t>
  </si>
  <si>
    <t>Zakup wyposażenia do remizy OSP w Zagrobie - plan</t>
  </si>
  <si>
    <t>Zakup pomocy dydaktycznych do Szkoły Podstawowej w Zągotach - plan</t>
  </si>
  <si>
    <t>Naprawa przepustu drogowego w drodze gminnej - plan</t>
  </si>
  <si>
    <t>Zakup materiałów do utwardzenia terenu wokół figurki przydrożnej  - plan</t>
  </si>
  <si>
    <t>Zakup umundurowania dla OSP w Zągotach - plan</t>
  </si>
  <si>
    <t>Zakup umundurowania dla OSP w Niszczycach - plan</t>
  </si>
  <si>
    <t>Zakup i wbudowanie tłucznia betonowo - kamiennego na drogi gminne - plan</t>
  </si>
  <si>
    <t>Spotkanie integracyjne - wyjazd mieszkańców sołectwa na wycieczkę - plan</t>
  </si>
  <si>
    <t>Zakup usług na organizację pikniku dla dzieci sołectwa Smolino - plan</t>
  </si>
  <si>
    <t>Zakup materiałów na wyposażenie remizy OSP w Zagrobie - plan</t>
  </si>
  <si>
    <t>Zakup i wbudowanie mieszanki pospółki żwirowej i tłucznia kamiennego na drogi gminne - plan</t>
  </si>
  <si>
    <t>Zakup i wbudowanie materiałów na utwardzenie drogi gminnej tłucznia betonowo - kamiennego - plan</t>
  </si>
  <si>
    <t>Zakup materiałów na organizację pikniku dla dzieci sołectwa Zagroba - plan</t>
  </si>
  <si>
    <t>Zakup materiałów na remont figurek przydrożnych w sołectwie Zagroba - plan</t>
  </si>
  <si>
    <t>Pogłębienie rowów przy drodze gminnej - plan</t>
  </si>
  <si>
    <t>Rozbudowa budynku OSP w Zągotach - plan</t>
  </si>
  <si>
    <t>Zakup materiałów i wyposażenia do Przedszkola w Zągotach - plan</t>
  </si>
  <si>
    <t>Zakup materiałów i wyposażenia do stołówki w Zągotach - plan</t>
  </si>
  <si>
    <t>Dotacja z Urzędu Marszałkowskiego Województwa Mazowieckiego ze środków związanych z budową i modernizacją dróg dojazdowych do gruntów rolnych pn.                                                     " Przebudowa drogi gminnej Pęszyno - Umienino" - plan</t>
  </si>
  <si>
    <t xml:space="preserve">Zakupiono materiały </t>
  </si>
  <si>
    <t>Zakup i montaż  lamp oświetleniowych solarnych  - plan</t>
  </si>
  <si>
    <t>Zakup i montaż lamp solarnych - plan</t>
  </si>
  <si>
    <t>Remont budynku OSP w Zagrobie - plan</t>
  </si>
  <si>
    <t>Zakup materiałów budowlanych potrzebnych do docieplenia świetlicy wiejskiej  - plan</t>
  </si>
  <si>
    <t>Wynagrodzenie pracownika, który wykona remont świetlicy wioskowej w Rudowie</t>
  </si>
  <si>
    <t>Zakup materiałów dokonany w Sklepie ART-ROL</t>
  </si>
  <si>
    <t>Remont świetlicy wiejskiej w Machcinie  - plan</t>
  </si>
  <si>
    <t>Zakup wyposażenia do świetlicy wiejskiej w Tłubicach oraz wykonanie ogrodzenia wokół świetlicy wiejskiej w Tłubicach - plan</t>
  </si>
  <si>
    <t>Zakup usług na organizację spotkania integracyjnego dla młodzieży sołectwa Ciachcin - plan</t>
  </si>
  <si>
    <t>Wykonanie przyłącza wodociągowego do świetlicy wiejskiej w Leszczynie Szlacheckim - plan</t>
  </si>
  <si>
    <t>Zakup i wbudowanie pospółki żwirowej i tłucznia kamiennego na drogi gminne w sołectwie - plan</t>
  </si>
  <si>
    <t xml:space="preserve">                        Załącznik Nr 8 do sprawozdania z wykonania budżetu gminy Bielsk za 2019 rok</t>
  </si>
  <si>
    <t xml:space="preserve">                         Załącznik Nr 9 do sprawozdania z wykonania budżetu gminy Bielsk za 2019 rok</t>
  </si>
  <si>
    <t xml:space="preserve">                       Załącznik Nr 7 do sprawozdania z wykonania budżetu gminy Bielsk za 2019 rok</t>
  </si>
  <si>
    <t xml:space="preserve"> Załącznik Nr 6 do sprawozdania z wykonania budżetu gminy Bielsk za 2019 rok</t>
  </si>
  <si>
    <t xml:space="preserve"> Załącznik Nr 5 do sprawozdania z wykonania budżetu gminy Bielsk za 2019 rok</t>
  </si>
  <si>
    <t xml:space="preserve">                                  Załącznik Nr 4 do sprawozdania z wykonania budżetu gminy Bielsk za 2019 rok</t>
  </si>
  <si>
    <t xml:space="preserve">                                Załącznik Nr 3 do sprawozdania z wykonania budżetu gminy Bielsk za 2019 rok</t>
  </si>
  <si>
    <t xml:space="preserve"> Załącznik Nr 2 do sprawozdania z wykonania budżetu gminy Bielsk za 2019 rok</t>
  </si>
  <si>
    <t xml:space="preserve"> Załącznik Nr 1 do sprawozdania z wykonania budżetu gminy Bielsk za 2019 rok</t>
  </si>
  <si>
    <t>Zakup i montaż lamp solarnych w Zągotach - plan</t>
  </si>
  <si>
    <t xml:space="preserve">Zadanie zrealizowane przez Firmę Usługi Handlowo - Remontowe "RAD-POL" </t>
  </si>
  <si>
    <t>Zadanie zrealizowane</t>
  </si>
  <si>
    <t>Remont wykonany przez Firmę Usługi Kamieniarskie Smolino</t>
  </si>
  <si>
    <t>80101</t>
  </si>
  <si>
    <t>921</t>
  </si>
  <si>
    <t>92109</t>
  </si>
  <si>
    <t>60 000,00</t>
  </si>
  <si>
    <t>0.00</t>
  </si>
  <si>
    <t>868 166,89</t>
  </si>
  <si>
    <t>941 985,66</t>
  </si>
  <si>
    <t>5 330,00</t>
  </si>
  <si>
    <t>6 559,88</t>
  </si>
  <si>
    <t>Kwota wykonana               za 2019r.</t>
  </si>
  <si>
    <t>Wybory do Sejmu i Senatu - plan</t>
  </si>
  <si>
    <t>Wybory do Parlamentu Europejskiego - plan</t>
  </si>
  <si>
    <t>92695</t>
  </si>
  <si>
    <t>15 708,00</t>
  </si>
  <si>
    <t xml:space="preserve">Dochody i wydatki ogółem- plan                       </t>
  </si>
  <si>
    <t>Domy i ośrodki kultury, świetlice i kluby - plan</t>
  </si>
  <si>
    <t xml:space="preserve">Przygotowanie jednostek ochotniczych straży pożarnych do działań ratowniczo-gaśniczych  z przeznaczeniem na dofinansowanie wydatków bieżących:                                                                   kurtki strażackie- 600,00 zł                                                       mundur strażacki - 200,00 zł                </t>
  </si>
  <si>
    <t>Zadania w zakresie kultury fizycznej realizowane przez podmioty wyłonione w drodze konkursu - plan</t>
  </si>
  <si>
    <t xml:space="preserve">Przygotowanie jednostek ochotniczych straży pożarnych do działań ratowniczo-gaśniczych  z przeznaczeniem na dofinansowanie wydatków bieżących - plan :                                                                            - zakup mundurów strażackich damskich - 280,00 zł                                                             - zakup mundurów strażackich męskich                            - 2 394,00 zł                                                                                   - zakup butów strażackich sznurowanych 1 476,00zł                                                                           - zakup mundurów koszarowych -  1 315,00 zł                                                                         - zakup rękawic strażackich - 515,00 zł                                                                          - zakup kurtek strażackich - 1 644,00 zł                                                                            - zakup butów strażackich wsuwanych -  668,00 zł - plan          </t>
  </si>
  <si>
    <t xml:space="preserve">Przygotowanie jednostek ochotniczych straży pożarnych do działań ratowniczo-gaśniczych  z przeznaczeniem na dofinansowanie wydatków bieżących:                                                                                    - remonty strażnic ( remont części garażowej - remont sufitu, remont  i elewacja ścian, remont i położenie posadzki )    -       2 000,00 zł ,                             - zakup sprzętu uzbrojenia i techniki specjalnej : parawan  - 800,00 zł,                                                    zabezpieczenie przed uruchomieniem poduszek AIRBAG    - 300,00 zł,                                                                 - zakup sprzętu informatyki i łączności :  radiotelefon    - 1 100,00 zł,                                                                - zakup mundurów strażackich męskich - 684,00 zł  - plan </t>
  </si>
  <si>
    <t xml:space="preserve">Przygotowanie jednostek ochotniczych straży pożarnych do działań ratowniczo-gaśniczych  z przeznaczeniem na dofinansowanie wydatków bieżących:                                                                   dwie specjalistyczne piły do cięcia drewna marki STHIL - plan                                               </t>
  </si>
  <si>
    <t>Urząd Gminy Gozdowo - plan</t>
  </si>
  <si>
    <t>Zadanie zrealizowane przez Firmę K.Kozakiewicz</t>
  </si>
  <si>
    <t xml:space="preserve">Zakup i montaż zrealizowany przez Firmę Nowa Technika </t>
  </si>
  <si>
    <t xml:space="preserve">Zakupiono namiot i materiały reklamowe </t>
  </si>
  <si>
    <t>Zakupiono plandekę, artykuły przemysłowe</t>
  </si>
  <si>
    <t xml:space="preserve">Zadanie wykonane przez  ENERGA Oświetlenie Sp.z o.o. w Sopocie </t>
  </si>
  <si>
    <t>Zakup dokonany przez SERWIS AGD</t>
  </si>
  <si>
    <t xml:space="preserve">Zakupiono fabre, folię, wałek,pędzel w Sklepie KENTRO </t>
  </si>
  <si>
    <t>Zadanie zrealizowane przez Firmę A.Rogacki</t>
  </si>
  <si>
    <t>Budowa sieci kanalizacji sanitarnej na dz. nr 132/4, 127/1, 130, 129/2, 180/2, 176, 128/4, 131/6, 138 w m. Zągoty oraz na dz. nr ewid. 262/1, 263, 255 w m.Cekanowo</t>
  </si>
  <si>
    <t>161 000,00</t>
  </si>
  <si>
    <t>3 760,00</t>
  </si>
  <si>
    <t>17 500,00</t>
  </si>
  <si>
    <t>13 600,00</t>
  </si>
  <si>
    <t>194 000,00</t>
  </si>
  <si>
    <t>Remont budynku OSP w Zagrobie</t>
  </si>
  <si>
    <t>29 000,00</t>
  </si>
  <si>
    <t>Zakup kotła C.O. do Szkoły Podstawowej w Zągotach</t>
  </si>
  <si>
    <t>47 100,00</t>
  </si>
  <si>
    <t>138 375,00</t>
  </si>
  <si>
    <t>1 248 000,00</t>
  </si>
  <si>
    <t>Remont świetlicy wiejskiej w Machcinie</t>
  </si>
  <si>
    <t>47 194,23</t>
  </si>
  <si>
    <t>Zakup wyposażenia do świetlicy wiejskiej w Tłubicach oraz wykonanie ogrodzenia wokół świetlicy wiejskiej w Tłubicach</t>
  </si>
  <si>
    <t>20 000,00</t>
  </si>
  <si>
    <t>926</t>
  </si>
  <si>
    <t>Budowa Otwartej Strefy Aktywności ( OSA ) w Bielsku</t>
  </si>
  <si>
    <t>105 000,00</t>
  </si>
  <si>
    <t>Zadanie zrealizowane przez Firmę              REN-KOP Bielsk</t>
  </si>
  <si>
    <t>Wykonano mapy do celów projektowych i projekt budowlany</t>
  </si>
  <si>
    <t>Zadanie zrealizowane przez Firmę Nowa Technika</t>
  </si>
  <si>
    <t>Zadanie zrealizowane przez Firmę              Pojazdy Pożarnicze</t>
  </si>
  <si>
    <t>Zadanie zrealizowane przez Firmę  AGORA</t>
  </si>
  <si>
    <t>Zakup zrealizowany przez Zakład Ślusarski - Kotlarski</t>
  </si>
  <si>
    <t>Zadanie  zrealizowany przez Firmę Przewozy Autokarowe</t>
  </si>
  <si>
    <t>Zadanie  zrealizowane przez Firmę TYMBUD i FENSTER, MERIDA, Moje Bambino oraz wykonano przyłącze do sieci elektroenergetycznej, wykonano instalację sieci teleinformatycznej</t>
  </si>
  <si>
    <t>Zadanie zrealizowane przez Firmę SIATMEX i MEXTRA</t>
  </si>
  <si>
    <t xml:space="preserve">Zadanie  zrealizowane przez Firmę FENSTER              </t>
  </si>
  <si>
    <t>Dotacja z Urzędu Marszałkowskiego Województwa Mazowieckiego w ramach programu Mazowiecki Instrument Aktywizacji Sołectw MAZOWSZE 2019 na zadanie  pn.,,Remont budynku OSP w Zagrobie" - plan</t>
  </si>
  <si>
    <t>Dotacja z Urzędu Marszałkowskiego Województwa Mazowieckiego w ramach programu Mazowiecki Instrument Aktywizacji Sołectw MAZOWSZE 2019 na zadanie  pn.,,Rozbudowa budynku OSP w Zągotach" - plan</t>
  </si>
  <si>
    <t>Dotacja z Urzędu Marszałkowskiego Województwa Mazowieckiego   w ramach programu Mazowiecki Instrument Wsparcia  Infrastruktury Sportowej MAZOWSZE 2019  na zadanie pn.,,Remont instalacji oświetleniowej w hali sportowej  w Bielsku" - plan</t>
  </si>
  <si>
    <t>Dotacja z Urzędu Marszałkowskiego Województwa Mazowieckiego w ramach programu Mazowiecki Instrument Aktywizacji Sołectw MAZOWSZE 2019 na zadanie  pn.,,Zakup wyposażenia do świetlicy wiejskiej w Tłubicach oraz wykonanie ogrodzenia wokół świetlicy wiejskiej w Tłubicach" - plan</t>
  </si>
  <si>
    <t>Dotacja z Urzędu Marszałkowskiego Województwa Mazowieckiego w ramach programu Mazowiecki Instrument Aktywizacji Sołectw MAZOWSZE 2019 na zadanie pn.,,Remont świetlicy wiejskiej w Machcinie" - plan</t>
  </si>
  <si>
    <t>Dotacja z Urzędu Marszałkowskiego Województwa Mazowieckiego w ramach programu Mazowiecki Instrument Aktywizacji Sołectw MAZOWSZE 2019 na zadanie  pn.,,Przebudowa świetlicy wiejskiej w Kędzierzynie" - plan</t>
  </si>
  <si>
    <t>Dotacja z Urzędu Marszałkowskiego Województwa Mazowieckiego na dofinansowanie remontu budynku Ochotniczej Straży Pożarnej Niszczyce w zakresie remontu elewacji garażu strażnicy - plan</t>
  </si>
  <si>
    <t>Dotacja z Powiatu Płockiego  na dofinansowanie zadania pn.  "Zakup sprzętu ratowniczo - gaśniczego dla OSP w Tłubicach" - plan</t>
  </si>
  <si>
    <t>Dotacja z Powiatu Płockiego  na dofinansowanie zadania pn.  "Zakup sprzętu ratowniczo - gaśniczego dla OSP w Niszczycach" - plan</t>
  </si>
  <si>
    <t>Dotacja z Powiatu Płockiego  na dofinansowanie zadania pn.  "Zakup sprzętu ratowniczo - gaśniczego dla OSP w Leszczynie Szlacheckim" -plan</t>
  </si>
  <si>
    <t>Dotacja z Urzędu Marszałkowskiego Województwa Mazowieckiego na dofinansowanie realizacji zadania   pn.„Przebudowa i budowa ulic osiedlowych w m. Bielsk - ul. Stodólna Wschodnia,  Gen. K. Świerczewskiego,  Wł. Broniewskiego, 22 Lipca, Cisowa, Modrzewiowa, Brzozowa, Jesionowa, Klonowa, Kasztanowa, Czereśniowa, Morelowa, Krótka, Wiśniowa - ETAP I - CZĘŚĆ A" - plan</t>
  </si>
  <si>
    <t>5  000,00</t>
  </si>
  <si>
    <t>665 283,00</t>
  </si>
  <si>
    <t>810 283,00</t>
  </si>
  <si>
    <t>Zadanie zrealizowane przez Firmę Usługi Remontowo - Budowlane A.Mariański</t>
  </si>
  <si>
    <t>Zakup zrealizowany w Sklepie AUCHAN</t>
  </si>
  <si>
    <t xml:space="preserve">Zorganizowano wyjazd mieszkańców na wycieczkę </t>
  </si>
  <si>
    <t>Spotkanie intagracyjne zorganizowane przez Firmę RECON</t>
  </si>
  <si>
    <t>Zakup dokonany w Sklepie DOMBAL</t>
  </si>
  <si>
    <t>Zadanie zrealizowane przez Firmę BUDOMOST</t>
  </si>
  <si>
    <t>Zadanie zrealizowane przez Firmę AGORA Nieruchomości</t>
  </si>
  <si>
    <t>Zakup zrealizowany</t>
  </si>
  <si>
    <t>Zakupiono regała z szafą, tablice, rolety</t>
  </si>
  <si>
    <t>0,92</t>
  </si>
  <si>
    <t>9 489,24</t>
  </si>
  <si>
    <t>115 000,00</t>
  </si>
  <si>
    <t>111 618,02</t>
  </si>
  <si>
    <t>1 300,00</t>
  </si>
  <si>
    <t>1 275,38</t>
  </si>
  <si>
    <t>12 200,00</t>
  </si>
  <si>
    <t>13 082,40</t>
  </si>
  <si>
    <t>10 484,83</t>
  </si>
  <si>
    <t>2 949,00</t>
  </si>
  <si>
    <t>2 882,79</t>
  </si>
  <si>
    <t>80 542,00</t>
  </si>
  <si>
    <t>3,10</t>
  </si>
  <si>
    <t>74 818,00</t>
  </si>
  <si>
    <t>934,00</t>
  </si>
  <si>
    <t>28 400,00</t>
  </si>
  <si>
    <t xml:space="preserve">Dotacja celowa otrzymana z tytułu pomocy finansowej udzielanej między jednostkami samorządu terytorialnego na dofinansowanie własnych zadań bieżących - plan </t>
  </si>
  <si>
    <t>7 536 194,00</t>
  </si>
  <si>
    <t>97 704,00</t>
  </si>
  <si>
    <t>3 157 043,00</t>
  </si>
  <si>
    <t>1 190 600,00</t>
  </si>
  <si>
    <t>117 073,00</t>
  </si>
  <si>
    <t>10 850,00</t>
  </si>
  <si>
    <t>73 599,00</t>
  </si>
  <si>
    <t>21 000,00</t>
  </si>
  <si>
    <t>8 179,00</t>
  </si>
  <si>
    <t>133 000,00</t>
  </si>
  <si>
    <t>92 448,58</t>
  </si>
  <si>
    <t>313 267,34</t>
  </si>
  <si>
    <t>12 250,00</t>
  </si>
  <si>
    <t>101 794,89</t>
  </si>
  <si>
    <t>3 182 539,50</t>
  </si>
  <si>
    <t>1 164 630,95</t>
  </si>
  <si>
    <t>13 683,80</t>
  </si>
  <si>
    <t>120 335,00</t>
  </si>
  <si>
    <t>10 738,62</t>
  </si>
  <si>
    <t>74 589,16</t>
  </si>
  <si>
    <t>30 650,50</t>
  </si>
  <si>
    <t>20 048,00</t>
  </si>
  <si>
    <t>8 178,84</t>
  </si>
  <si>
    <t>132 950,68</t>
  </si>
  <si>
    <t>92 362,97</t>
  </si>
  <si>
    <t>331 193,47</t>
  </si>
  <si>
    <t>12 580,68</t>
  </si>
  <si>
    <t>32 450,00</t>
  </si>
  <si>
    <t>32 872,72</t>
  </si>
  <si>
    <t>12 897 772,00</t>
  </si>
  <si>
    <t>130 415,19</t>
  </si>
  <si>
    <t>21 800,00</t>
  </si>
  <si>
    <t>276 260,00</t>
  </si>
  <si>
    <t>225,00</t>
  </si>
  <si>
    <t>19 539,00</t>
  </si>
  <si>
    <t>139 841,00</t>
  </si>
  <si>
    <t>2,37</t>
  </si>
  <si>
    <t xml:space="preserve">2 214,80 </t>
  </si>
  <si>
    <t>1 439,90</t>
  </si>
  <si>
    <t>66 254,00</t>
  </si>
  <si>
    <t>108 500,00</t>
  </si>
  <si>
    <t>219,00</t>
  </si>
  <si>
    <t>18 323,91</t>
  </si>
  <si>
    <t>139 843,02</t>
  </si>
  <si>
    <t>1 392,69</t>
  </si>
  <si>
    <t>64 709,90</t>
  </si>
  <si>
    <t>21 176,00</t>
  </si>
  <si>
    <t>259 593,20</t>
  </si>
  <si>
    <t>108 275,00</t>
  </si>
  <si>
    <t>80195</t>
  </si>
  <si>
    <t>48 500,00</t>
  </si>
  <si>
    <t>Dotacja z Urzędu Marszałkowskiego Województwa Mazowieckiego na dofinansowanie realizacji zadania  pn.,,Modernizacja pracowni informatycznej w Szkole Podstawowej w Ciachcinie" w ramach  "Mazowieckiego Programu Dofinansowania Pracowni Informatycznych i Językowych" - plan</t>
  </si>
  <si>
    <t>1  000,00</t>
  </si>
  <si>
    <t>Pomoc finansowa z Powiatu Płockiego na wydatki bieżące dla OSP w Bielsku - plan</t>
  </si>
  <si>
    <t>947 183,00</t>
  </si>
  <si>
    <t>136 900,00</t>
  </si>
  <si>
    <t>276 927,60</t>
  </si>
  <si>
    <t>15 600,00</t>
  </si>
  <si>
    <t>20 600,00</t>
  </si>
  <si>
    <t>319 979,00</t>
  </si>
  <si>
    <t>15 416,00</t>
  </si>
  <si>
    <t>317 497,50</t>
  </si>
  <si>
    <t>75,00</t>
  </si>
  <si>
    <t>1 030,00</t>
  </si>
  <si>
    <t>3 626 651,00</t>
  </si>
  <si>
    <t>7 688 200,00</t>
  </si>
  <si>
    <t>13 700,00</t>
  </si>
  <si>
    <t>30 267,00</t>
  </si>
  <si>
    <t>31 173,33</t>
  </si>
  <si>
    <t>982,15</t>
  </si>
  <si>
    <t>3 624 922,01</t>
  </si>
  <si>
    <t>12 641,00</t>
  </si>
  <si>
    <t>5 816,72</t>
  </si>
  <si>
    <t>341 661,62</t>
  </si>
  <si>
    <t>1 600,00</t>
  </si>
  <si>
    <t>1 773,12</t>
  </si>
  <si>
    <t>755,47</t>
  </si>
  <si>
    <t>18 963,17</t>
  </si>
  <si>
    <t>Środki otrzymane od pozostałych jednostek zaliczanych do sektora finansów publicznych na realizacje zadań bieżących jednostek zaliczanych do sektora finansów publicznych - plan</t>
  </si>
  <si>
    <t>Dotacja celowa otrzymana z tytułu pomocy finansowej udzielanej między jednostkami samorządu terytorialnego na dofinansowanie własnych zadań inwestycyjnych i zakupów inwestycyjnych - plan</t>
  </si>
  <si>
    <t>17 960,51</t>
  </si>
  <si>
    <t>305 900,00</t>
  </si>
  <si>
    <t>Dotacja celowa otrzymana z tytułu pomocy finansowej udzielanej między jednostkami samorządu terytorialnego na dofinansowanie własnych zadań inwestycyjnych i zakupów inwestycyjnych  - plan</t>
  </si>
  <si>
    <t>Dotacje celowe otrzymane z budżetu państwa na realizację inwestycji i zakupów inwestycyjnych własnych gmin (związków gmin, związków powiatowo-gminnych) - plan</t>
  </si>
  <si>
    <t>19 555,30</t>
  </si>
  <si>
    <t>6 140,00</t>
  </si>
  <si>
    <t>Kultura fizyczna - plan</t>
  </si>
  <si>
    <t>50 000,00</t>
  </si>
  <si>
    <t>Dotacje otrzymane z państwowych funduszy celowych na finansowanie lub dofinansowanie kosztów realizacji inwestycji i zakupów inwestycyjnych jednostek sektora finansów publicznych -plan</t>
  </si>
  <si>
    <t>900 000,00</t>
  </si>
  <si>
    <t>94 979,06</t>
  </si>
  <si>
    <t>19 191,48</t>
  </si>
  <si>
    <t>300 777,98</t>
  </si>
  <si>
    <t>22 947,00</t>
  </si>
  <si>
    <t>2 925,00</t>
  </si>
  <si>
    <t>2 879,70</t>
  </si>
  <si>
    <t>Dotacje celowe otrzymane z budżetu państwa na realizację zadań bieżących gmin z zakresu edukacyjnej opieki wychowawczej finansowanych w całości przez budżet państwa w ramach programów rządowych - plan</t>
  </si>
  <si>
    <t>12 400,00</t>
  </si>
  <si>
    <t>946 937,06</t>
  </si>
  <si>
    <t>136 675,00</t>
  </si>
  <si>
    <t>810 262,06</t>
  </si>
  <si>
    <t>Zadanie zrealizowane przez Firmę   A.Rogacki</t>
  </si>
  <si>
    <t>Zakup zrealizowany z Oddziale Wojewódzkim  Związku OSP</t>
  </si>
  <si>
    <t>Zadanie zrealizowane przez Przedsiębiorstwo Robót Drogowo - Budowlanych Gostynin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</si>
</sst>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\ _z_ł"/>
    <numFmt numFmtId="173" formatCode="[$-F400]h:mm:ss\ AM/PM"/>
    <numFmt numFmtId="174" formatCode="#,##0.0"/>
    <numFmt numFmtId="175" formatCode="#,##0.0\ _z_ł"/>
    <numFmt numFmtId="176" formatCode="#,##0.00\ _z_ł"/>
    <numFmt numFmtId="177" formatCode="_-* #,##0.0\ _z_ł_-;\-* #,##0.0\ _z_ł_-;_-* &quot;-&quot;??\ _z_ł_-;_-@_-"/>
    <numFmt numFmtId="178" formatCode="#,##0.000"/>
    <numFmt numFmtId="179" formatCode="#,##0.0000"/>
    <numFmt numFmtId="180" formatCode="0.000"/>
    <numFmt numFmtId="181" formatCode="#,##0.00000"/>
    <numFmt numFmtId="182" formatCode="0.0000"/>
    <numFmt numFmtId="183" formatCode="0.0000000"/>
    <numFmt numFmtId="184" formatCode="0.000000"/>
    <numFmt numFmtId="185" formatCode="0.00000"/>
    <numFmt numFmtId="186" formatCode="#,##0.00&quot;   &quot;"/>
    <numFmt numFmtId="187" formatCode="#,##0.00&quot;     &quot;"/>
    <numFmt numFmtId="188" formatCode="#,##0.00_ ;\-#,##0.00\ "/>
  </numFmts>
  <fonts count="101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9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2"/>
      <name val="Arial CE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6"/>
      <name val="Arial CE"/>
      <family val="2"/>
    </font>
    <font>
      <b/>
      <sz val="10"/>
      <name val="Arial"/>
      <family val="2"/>
    </font>
    <font>
      <sz val="8"/>
      <name val="Times New Roman CE"/>
      <family val="0"/>
    </font>
    <font>
      <b/>
      <sz val="8"/>
      <name val="Times New Roman CE"/>
      <family val="0"/>
    </font>
    <font>
      <b/>
      <sz val="7"/>
      <name val="Times New Roman CE"/>
      <family val="0"/>
    </font>
    <font>
      <sz val="7.8"/>
      <name val="Times New Roman"/>
      <family val="1"/>
    </font>
    <font>
      <sz val="7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6"/>
      <color indexed="10"/>
      <name val="Arial CE"/>
      <family val="2"/>
    </font>
    <font>
      <sz val="5"/>
      <color indexed="10"/>
      <name val="Arial CE"/>
      <family val="2"/>
    </font>
    <font>
      <sz val="9"/>
      <color indexed="10"/>
      <name val="Arial CE"/>
      <family val="2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6"/>
      <color rgb="FFFF0000"/>
      <name val="Arial CE"/>
      <family val="2"/>
    </font>
    <font>
      <sz val="5"/>
      <color rgb="FFFF0000"/>
      <name val="Arial CE"/>
      <family val="2"/>
    </font>
    <font>
      <sz val="9"/>
      <color rgb="FFFF0000"/>
      <name val="Arial CE"/>
      <family val="2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 CE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0" xfId="0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8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 horizontal="left"/>
      <protection locked="0"/>
    </xf>
    <xf numFmtId="49" fontId="12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Border="1" applyAlignment="1">
      <alignment horizontal="right" vertical="top"/>
    </xf>
    <xf numFmtId="0" fontId="88" fillId="0" borderId="10" xfId="0" applyFont="1" applyBorder="1" applyAlignment="1">
      <alignment horizontal="left" vertical="top" wrapText="1"/>
    </xf>
    <xf numFmtId="49" fontId="0" fillId="33" borderId="11" xfId="0" applyNumberFormat="1" applyFill="1" applyBorder="1" applyAlignment="1" applyProtection="1">
      <alignment horizontal="right" vertical="top" wrapText="1"/>
      <protection locked="0"/>
    </xf>
    <xf numFmtId="0" fontId="0" fillId="34" borderId="0" xfId="0" applyFill="1" applyAlignment="1">
      <alignment horizontal="right" vertical="top"/>
    </xf>
    <xf numFmtId="49" fontId="8" fillId="33" borderId="0" xfId="0" applyNumberFormat="1" applyFont="1" applyFill="1" applyBorder="1" applyAlignment="1" applyProtection="1">
      <alignment horizontal="right" vertical="top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88" fillId="0" borderId="10" xfId="0" applyFont="1" applyBorder="1" applyAlignment="1">
      <alignment horizontal="left" vertical="center"/>
    </xf>
    <xf numFmtId="4" fontId="88" fillId="0" borderId="10" xfId="0" applyNumberFormat="1" applyFont="1" applyBorder="1" applyAlignment="1">
      <alignment horizontal="right" vertical="top"/>
    </xf>
    <xf numFmtId="0" fontId="88" fillId="0" borderId="10" xfId="0" applyFont="1" applyBorder="1" applyAlignment="1">
      <alignment vertical="top"/>
    </xf>
    <xf numFmtId="0" fontId="88" fillId="0" borderId="10" xfId="0" applyFont="1" applyBorder="1" applyAlignment="1">
      <alignment horizontal="left" vertical="top"/>
    </xf>
    <xf numFmtId="0" fontId="89" fillId="0" borderId="10" xfId="0" applyFont="1" applyBorder="1" applyAlignment="1">
      <alignment horizontal="left" vertical="top"/>
    </xf>
    <xf numFmtId="0" fontId="89" fillId="0" borderId="10" xfId="0" applyFont="1" applyBorder="1" applyAlignment="1">
      <alignment vertical="top"/>
    </xf>
    <xf numFmtId="0" fontId="90" fillId="0" borderId="10" xfId="0" applyFont="1" applyBorder="1" applyAlignment="1">
      <alignment horizontal="left" vertical="top"/>
    </xf>
    <xf numFmtId="0" fontId="90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/>
    </xf>
    <xf numFmtId="0" fontId="89" fillId="0" borderId="10" xfId="0" applyFont="1" applyBorder="1" applyAlignment="1">
      <alignment horizontal="left" vertical="top" wrapText="1"/>
    </xf>
    <xf numFmtId="49" fontId="89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92" fillId="0" borderId="0" xfId="0" applyFont="1" applyAlignment="1">
      <alignment vertical="center"/>
    </xf>
    <xf numFmtId="0" fontId="9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4" fontId="89" fillId="0" borderId="10" xfId="0" applyNumberFormat="1" applyFont="1" applyBorder="1" applyAlignment="1">
      <alignment horizontal="right" vertical="top"/>
    </xf>
    <xf numFmtId="2" fontId="89" fillId="0" borderId="10" xfId="0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 horizontal="right" vertical="top"/>
    </xf>
    <xf numFmtId="0" fontId="89" fillId="0" borderId="10" xfId="0" applyFont="1" applyBorder="1" applyAlignment="1">
      <alignment/>
    </xf>
    <xf numFmtId="49" fontId="8" fillId="33" borderId="14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Font="1" applyAlignment="1">
      <alignment/>
    </xf>
    <xf numFmtId="49" fontId="9" fillId="35" borderId="0" xfId="0" applyNumberFormat="1" applyFont="1" applyFill="1" applyAlignment="1" applyProtection="1">
      <alignment horizontal="center" vertical="center" wrapText="1"/>
      <protection locked="0"/>
    </xf>
    <xf numFmtId="3" fontId="88" fillId="0" borderId="10" xfId="0" applyNumberFormat="1" applyFont="1" applyBorder="1" applyAlignment="1">
      <alignment vertical="top" wrapText="1"/>
    </xf>
    <xf numFmtId="176" fontId="9" fillId="0" borderId="10" xfId="0" applyNumberFormat="1" applyFont="1" applyBorder="1" applyAlignment="1">
      <alignment horizontal="right" vertical="top" wrapText="1"/>
    </xf>
    <xf numFmtId="0" fontId="88" fillId="0" borderId="0" xfId="0" applyFont="1" applyAlignment="1">
      <alignment/>
    </xf>
    <xf numFmtId="49" fontId="9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89" fillId="33" borderId="13" xfId="0" applyNumberFormat="1" applyFont="1" applyFill="1" applyBorder="1" applyAlignment="1" applyProtection="1">
      <alignment horizontal="right" vertical="top" wrapText="1"/>
      <protection locked="0"/>
    </xf>
    <xf numFmtId="49" fontId="88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1" xfId="0" applyNumberFormat="1" applyFont="1" applyFill="1" applyBorder="1" applyAlignment="1" applyProtection="1">
      <alignment vertical="center"/>
      <protection locked="0"/>
    </xf>
    <xf numFmtId="0" fontId="8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3" fillId="34" borderId="0" xfId="0" applyNumberFormat="1" applyFont="1" applyFill="1" applyBorder="1" applyAlignment="1" applyProtection="1">
      <alignment horizontal="left"/>
      <protection locked="0"/>
    </xf>
    <xf numFmtId="0" fontId="88" fillId="0" borderId="0" xfId="0" applyFont="1" applyAlignment="1">
      <alignment/>
    </xf>
    <xf numFmtId="0" fontId="94" fillId="0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96" fillId="0" borderId="0" xfId="0" applyFont="1" applyAlignment="1">
      <alignment horizontal="right" vertical="center"/>
    </xf>
    <xf numFmtId="49" fontId="8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0" applyNumberFormat="1" applyFont="1" applyFill="1" applyBorder="1" applyAlignment="1" applyProtection="1">
      <alignment horizontal="left" vertical="top" wrapText="1"/>
      <protection locked="0"/>
    </xf>
    <xf numFmtId="49" fontId="8" fillId="33" borderId="13" xfId="0" applyNumberFormat="1" applyFont="1" applyFill="1" applyBorder="1" applyAlignment="1" applyProtection="1">
      <alignment horizontal="right" vertical="top" wrapText="1"/>
      <protection locked="0"/>
    </xf>
    <xf numFmtId="0" fontId="8" fillId="34" borderId="15" xfId="0" applyFont="1" applyFill="1" applyBorder="1" applyAlignment="1">
      <alignment vertical="top"/>
    </xf>
    <xf numFmtId="0" fontId="8" fillId="34" borderId="16" xfId="0" applyFont="1" applyFill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49" fontId="9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33" borderId="13" xfId="0" applyNumberFormat="1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Border="1" applyAlignment="1">
      <alignment vertical="top"/>
    </xf>
    <xf numFmtId="0" fontId="8" fillId="34" borderId="13" xfId="0" applyFont="1" applyFill="1" applyBorder="1" applyAlignment="1">
      <alignment vertical="top"/>
    </xf>
    <xf numFmtId="0" fontId="8" fillId="33" borderId="13" xfId="0" applyNumberFormat="1" applyFont="1" applyFill="1" applyBorder="1" applyAlignment="1" applyProtection="1">
      <alignment horizontal="left" vertical="top" wrapText="1"/>
      <protection locked="0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8" fillId="0" borderId="19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4" fontId="23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25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21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49" fontId="8" fillId="33" borderId="20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20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176" fontId="8" fillId="34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right" vertical="top"/>
    </xf>
    <xf numFmtId="2" fontId="28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34" borderId="0" xfId="0" applyNumberFormat="1" applyFont="1" applyFill="1" applyBorder="1" applyAlignment="1" applyProtection="1">
      <alignment horizontal="left"/>
      <protection locked="0"/>
    </xf>
    <xf numFmtId="0" fontId="29" fillId="33" borderId="13" xfId="0" applyFont="1" applyFill="1" applyBorder="1" applyAlignment="1" applyProtection="1">
      <alignment horizontal="center" vertical="top" wrapText="1" shrinkToFit="1"/>
      <protection locked="0"/>
    </xf>
    <xf numFmtId="0" fontId="29" fillId="33" borderId="13" xfId="0" applyFont="1" applyFill="1" applyBorder="1" applyAlignment="1" applyProtection="1">
      <alignment horizontal="left" vertical="top" wrapText="1" shrinkToFit="1"/>
      <protection locked="0"/>
    </xf>
    <xf numFmtId="2" fontId="20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20" fillId="33" borderId="13" xfId="0" applyNumberFormat="1" applyFont="1" applyFill="1" applyBorder="1" applyAlignment="1" applyProtection="1">
      <alignment vertical="top" wrapText="1" shrinkToFit="1"/>
      <protection locked="0"/>
    </xf>
    <xf numFmtId="2" fontId="2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27" fillId="33" borderId="13" xfId="0" applyFont="1" applyFill="1" applyBorder="1" applyAlignment="1" applyProtection="1">
      <alignment horizontal="center" vertical="top" wrapText="1" shrinkToFit="1"/>
      <protection locked="0"/>
    </xf>
    <xf numFmtId="49" fontId="27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7" fillId="33" borderId="13" xfId="0" applyFont="1" applyFill="1" applyBorder="1" applyAlignment="1" applyProtection="1">
      <alignment horizontal="left" vertical="top" wrapText="1" shrinkToFit="1"/>
      <protection locked="0"/>
    </xf>
    <xf numFmtId="2" fontId="29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/>
    </xf>
    <xf numFmtId="4" fontId="24" fillId="0" borderId="10" xfId="0" applyNumberFormat="1" applyFont="1" applyBorder="1" applyAlignment="1">
      <alignment vertical="top"/>
    </xf>
    <xf numFmtId="3" fontId="9" fillId="37" borderId="13" xfId="0" applyNumberFormat="1" applyFont="1" applyFill="1" applyBorder="1" applyAlignment="1">
      <alignment horizontal="center" vertical="top" wrapText="1"/>
    </xf>
    <xf numFmtId="0" fontId="9" fillId="37" borderId="2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4" fontId="8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vertical="top"/>
    </xf>
    <xf numFmtId="0" fontId="9" fillId="37" borderId="24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top"/>
    </xf>
    <xf numFmtId="0" fontId="9" fillId="3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 wrapText="1"/>
    </xf>
    <xf numFmtId="0" fontId="22" fillId="36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top" wrapText="1"/>
    </xf>
    <xf numFmtId="0" fontId="90" fillId="0" borderId="10" xfId="53" applyFont="1" applyBorder="1" applyAlignment="1">
      <alignment horizontal="left" vertical="top"/>
      <protection/>
    </xf>
    <xf numFmtId="0" fontId="8" fillId="0" borderId="10" xfId="53" applyFont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vertical="top"/>
      <protection/>
    </xf>
    <xf numFmtId="4" fontId="8" fillId="0" borderId="10" xfId="53" applyNumberFormat="1" applyFont="1" applyBorder="1" applyAlignment="1">
      <alignment vertical="top"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10" xfId="53" applyFont="1" applyBorder="1" applyAlignment="1">
      <alignment horizontal="left" vertical="top"/>
      <protection/>
    </xf>
    <xf numFmtId="0" fontId="10" fillId="0" borderId="10" xfId="53" applyFont="1" applyBorder="1" applyAlignment="1">
      <alignment horizontal="left" vertical="top"/>
      <protection/>
    </xf>
    <xf numFmtId="49" fontId="8" fillId="38" borderId="19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Font="1" applyBorder="1" applyAlignment="1">
      <alignment/>
    </xf>
    <xf numFmtId="4" fontId="8" fillId="0" borderId="18" xfId="0" applyNumberFormat="1" applyFont="1" applyBorder="1" applyAlignment="1">
      <alignment vertical="top"/>
    </xf>
    <xf numFmtId="0" fontId="88" fillId="0" borderId="10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top"/>
    </xf>
    <xf numFmtId="0" fontId="89" fillId="0" borderId="27" xfId="0" applyFont="1" applyBorder="1" applyAlignment="1">
      <alignment horizontal="right" vertical="top"/>
    </xf>
    <xf numFmtId="2" fontId="24" fillId="0" borderId="10" xfId="0" applyNumberFormat="1" applyFont="1" applyBorder="1" applyAlignment="1">
      <alignment horizontal="right" vertical="top"/>
    </xf>
    <xf numFmtId="2" fontId="23" fillId="0" borderId="10" xfId="0" applyNumberFormat="1" applyFont="1" applyBorder="1" applyAlignment="1">
      <alignment horizontal="right" vertical="top"/>
    </xf>
    <xf numFmtId="0" fontId="97" fillId="33" borderId="13" xfId="0" applyFont="1" applyFill="1" applyBorder="1" applyAlignment="1" applyProtection="1">
      <alignment horizontal="center" vertical="top" wrapText="1" shrinkToFit="1"/>
      <protection locked="0"/>
    </xf>
    <xf numFmtId="4" fontId="8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9" fillId="34" borderId="15" xfId="0" applyFont="1" applyFill="1" applyBorder="1" applyAlignment="1">
      <alignment vertical="top"/>
    </xf>
    <xf numFmtId="0" fontId="9" fillId="34" borderId="16" xfId="0" applyFont="1" applyFill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0" fontId="98" fillId="34" borderId="0" xfId="0" applyNumberFormat="1" applyFont="1" applyFill="1" applyBorder="1" applyAlignment="1" applyProtection="1">
      <alignment horizontal="left"/>
      <protection locked="0"/>
    </xf>
    <xf numFmtId="2" fontId="24" fillId="0" borderId="10" xfId="0" applyNumberFormat="1" applyFont="1" applyBorder="1" applyAlignment="1">
      <alignment vertical="top"/>
    </xf>
    <xf numFmtId="2" fontId="23" fillId="0" borderId="10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horizontal="left" vertical="top" wrapText="1"/>
    </xf>
    <xf numFmtId="0" fontId="17" fillId="38" borderId="19" xfId="0" applyFont="1" applyFill="1" applyBorder="1" applyAlignment="1">
      <alignment horizontal="left" vertical="top" wrapText="1"/>
    </xf>
    <xf numFmtId="2" fontId="9" fillId="0" borderId="10" xfId="53" applyNumberFormat="1" applyFont="1" applyBorder="1" applyAlignment="1">
      <alignment vertical="top"/>
      <protection/>
    </xf>
    <xf numFmtId="2" fontId="8" fillId="0" borderId="10" xfId="53" applyNumberFormat="1" applyFont="1" applyBorder="1" applyAlignment="1">
      <alignment vertical="top"/>
      <protection/>
    </xf>
    <xf numFmtId="0" fontId="8" fillId="38" borderId="19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89" fillId="33" borderId="13" xfId="0" applyNumberFormat="1" applyFont="1" applyFill="1" applyBorder="1" applyAlignment="1" applyProtection="1">
      <alignment horizontal="right" vertical="top"/>
      <protection locked="0"/>
    </xf>
    <xf numFmtId="0" fontId="92" fillId="0" borderId="13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30" fillId="35" borderId="0" xfId="0" applyNumberFormat="1" applyFont="1" applyFill="1" applyAlignment="1" applyProtection="1">
      <alignment horizontal="center" vertical="center" wrapText="1"/>
      <protection locked="0"/>
    </xf>
    <xf numFmtId="49" fontId="28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8" fillId="33" borderId="13" xfId="0" applyFont="1" applyFill="1" applyBorder="1" applyAlignment="1" applyProtection="1">
      <alignment horizontal="center" vertical="top" wrapText="1" shrinkToFit="1"/>
      <protection locked="0"/>
    </xf>
    <xf numFmtId="0" fontId="28" fillId="33" borderId="13" xfId="0" applyFont="1" applyFill="1" applyBorder="1" applyAlignment="1" applyProtection="1">
      <alignment horizontal="left" vertical="top" wrapText="1" shrinkToFit="1"/>
      <protection locked="0"/>
    </xf>
    <xf numFmtId="3" fontId="8" fillId="0" borderId="10" xfId="0" applyNumberFormat="1" applyFont="1" applyBorder="1" applyAlignment="1">
      <alignment vertical="center"/>
    </xf>
    <xf numFmtId="2" fontId="28" fillId="0" borderId="13" xfId="0" applyNumberFormat="1" applyFont="1" applyBorder="1" applyAlignment="1">
      <alignment vertical="top"/>
    </xf>
    <xf numFmtId="0" fontId="20" fillId="33" borderId="13" xfId="0" applyFont="1" applyFill="1" applyBorder="1" applyAlignment="1" applyProtection="1">
      <alignment horizontal="left" vertical="top" wrapText="1" shrinkToFit="1"/>
      <protection locked="0"/>
    </xf>
    <xf numFmtId="0" fontId="20" fillId="33" borderId="13" xfId="0" applyFont="1" applyFill="1" applyBorder="1" applyAlignment="1" applyProtection="1">
      <alignment horizontal="center" vertical="top" wrapText="1" shrinkToFit="1"/>
      <protection locked="0"/>
    </xf>
    <xf numFmtId="0" fontId="20" fillId="0" borderId="0" xfId="0" applyFont="1" applyAlignment="1">
      <alignment vertical="top"/>
    </xf>
    <xf numFmtId="0" fontId="99" fillId="0" borderId="10" xfId="0" applyFont="1" applyBorder="1" applyAlignment="1">
      <alignment horizontal="left" vertical="center"/>
    </xf>
    <xf numFmtId="49" fontId="88" fillId="0" borderId="10" xfId="0" applyNumberFormat="1" applyFont="1" applyBorder="1" applyAlignment="1">
      <alignment horizontal="left" vertical="top" wrapText="1"/>
    </xf>
    <xf numFmtId="0" fontId="8" fillId="0" borderId="28" xfId="0" applyFont="1" applyBorder="1" applyAlignment="1">
      <alignment vertical="top"/>
    </xf>
    <xf numFmtId="0" fontId="89" fillId="0" borderId="10" xfId="53" applyFont="1" applyBorder="1" applyAlignment="1">
      <alignment horizontal="left" vertical="top"/>
      <protection/>
    </xf>
    <xf numFmtId="0" fontId="88" fillId="0" borderId="10" xfId="53" applyFont="1" applyBorder="1" applyAlignment="1">
      <alignment horizontal="left" vertical="top"/>
      <protection/>
    </xf>
    <xf numFmtId="0" fontId="89" fillId="0" borderId="19" xfId="0" applyFont="1" applyBorder="1" applyAlignment="1">
      <alignment horizontal="right" vertical="top" wrapText="1"/>
    </xf>
    <xf numFmtId="0" fontId="89" fillId="34" borderId="10" xfId="0" applyFont="1" applyFill="1" applyBorder="1" applyAlignment="1">
      <alignment horizontal="right" vertical="top"/>
    </xf>
    <xf numFmtId="0" fontId="89" fillId="0" borderId="19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right" vertical="top"/>
    </xf>
    <xf numFmtId="0" fontId="9" fillId="0" borderId="19" xfId="0" applyFont="1" applyBorder="1" applyAlignment="1">
      <alignment vertical="top"/>
    </xf>
    <xf numFmtId="0" fontId="9" fillId="38" borderId="19" xfId="0" applyFont="1" applyFill="1" applyBorder="1" applyAlignment="1" applyProtection="1">
      <alignment vertical="top" wrapText="1" shrinkToFit="1"/>
      <protection locked="0"/>
    </xf>
    <xf numFmtId="0" fontId="21" fillId="0" borderId="1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8" fillId="38" borderId="19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31" xfId="0" applyNumberFormat="1" applyFont="1" applyFill="1" applyBorder="1" applyAlignment="1" applyProtection="1">
      <alignment vertical="top" wrapText="1"/>
      <protection locked="0"/>
    </xf>
    <xf numFmtId="49" fontId="8" fillId="33" borderId="32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8" fillId="35" borderId="32" xfId="0" applyNumberFormat="1" applyFont="1" applyFill="1" applyBorder="1" applyAlignment="1" applyProtection="1">
      <alignment horizontal="right" vertical="top" wrapText="1"/>
      <protection locked="0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49" fontId="88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4" fontId="8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right" vertical="top"/>
    </xf>
    <xf numFmtId="0" fontId="20" fillId="33" borderId="13" xfId="0" applyFont="1" applyFill="1" applyBorder="1" applyAlignment="1" applyProtection="1">
      <alignment horizontal="right" vertical="top" wrapText="1" shrinkToFit="1"/>
      <protection locked="0"/>
    </xf>
    <xf numFmtId="4" fontId="9" fillId="0" borderId="13" xfId="0" applyNumberFormat="1" applyFont="1" applyBorder="1" applyAlignment="1">
      <alignment vertical="top"/>
    </xf>
    <xf numFmtId="0" fontId="9" fillId="34" borderId="13" xfId="0" applyFont="1" applyFill="1" applyBorder="1" applyAlignment="1">
      <alignment vertical="top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1" xfId="0" applyNumberFormat="1" applyFont="1" applyFill="1" applyBorder="1" applyAlignment="1" applyProtection="1">
      <alignment vertical="top"/>
      <protection locked="0"/>
    </xf>
    <xf numFmtId="49" fontId="8" fillId="33" borderId="13" xfId="0" applyNumberFormat="1" applyFont="1" applyFill="1" applyBorder="1" applyAlignment="1" applyProtection="1">
      <alignment vertical="top" wrapText="1"/>
      <protection locked="0"/>
    </xf>
    <xf numFmtId="49" fontId="8" fillId="33" borderId="13" xfId="0" applyNumberFormat="1" applyFont="1" applyFill="1" applyBorder="1" applyAlignment="1" applyProtection="1">
      <alignment horizontal="right" vertical="top"/>
      <protection locked="0"/>
    </xf>
    <xf numFmtId="49" fontId="8" fillId="33" borderId="13" xfId="0" applyNumberFormat="1" applyFont="1" applyFill="1" applyBorder="1" applyAlignment="1" applyProtection="1">
      <alignment vertical="top"/>
      <protection locked="0"/>
    </xf>
    <xf numFmtId="0" fontId="8" fillId="34" borderId="13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 applyProtection="1">
      <alignment horizontal="right" vertical="top" wrapText="1"/>
      <protection locked="0"/>
    </xf>
    <xf numFmtId="4" fontId="9" fillId="34" borderId="13" xfId="0" applyNumberFormat="1" applyFont="1" applyFill="1" applyBorder="1" applyAlignment="1">
      <alignment vertical="top"/>
    </xf>
    <xf numFmtId="49" fontId="2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52" applyNumberFormat="1" applyFont="1" applyFill="1" applyBorder="1" applyAlignment="1" applyProtection="1">
      <alignment horizontal="left" vertical="top" wrapText="1"/>
      <protection locked="0"/>
    </xf>
    <xf numFmtId="49" fontId="9" fillId="33" borderId="13" xfId="52" applyNumberFormat="1" applyFont="1" applyFill="1" applyBorder="1" applyAlignment="1" applyProtection="1">
      <alignment horizontal="left" vertical="top" wrapText="1"/>
      <protection locked="0"/>
    </xf>
    <xf numFmtId="0" fontId="8" fillId="34" borderId="13" xfId="52" applyFont="1" applyFill="1" applyBorder="1" applyAlignment="1">
      <alignment vertical="top"/>
      <protection/>
    </xf>
    <xf numFmtId="0" fontId="9" fillId="34" borderId="13" xfId="52" applyFont="1" applyFill="1" applyBorder="1" applyAlignment="1">
      <alignment vertical="top"/>
      <protection/>
    </xf>
    <xf numFmtId="4" fontId="8" fillId="34" borderId="13" xfId="52" applyNumberFormat="1" applyFont="1" applyFill="1" applyBorder="1" applyAlignment="1">
      <alignment vertical="top"/>
      <protection/>
    </xf>
    <xf numFmtId="2" fontId="8" fillId="34" borderId="13" xfId="52" applyNumberFormat="1" applyFont="1" applyFill="1" applyBorder="1" applyAlignment="1">
      <alignment vertical="top"/>
      <protection/>
    </xf>
    <xf numFmtId="49" fontId="9" fillId="33" borderId="13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top"/>
    </xf>
    <xf numFmtId="49" fontId="8" fillId="38" borderId="13" xfId="0" applyNumberFormat="1" applyFont="1" applyFill="1" applyBorder="1" applyAlignment="1" applyProtection="1">
      <alignment horizontal="right" vertical="top" wrapText="1"/>
      <protection locked="0"/>
    </xf>
    <xf numFmtId="2" fontId="23" fillId="0" borderId="13" xfId="0" applyNumberFormat="1" applyFont="1" applyBorder="1" applyAlignment="1">
      <alignment vertical="top"/>
    </xf>
    <xf numFmtId="4" fontId="23" fillId="0" borderId="13" xfId="0" applyNumberFormat="1" applyFont="1" applyBorder="1" applyAlignment="1">
      <alignment vertical="top"/>
    </xf>
    <xf numFmtId="49" fontId="100" fillId="0" borderId="13" xfId="0" applyNumberFormat="1" applyFont="1" applyBorder="1" applyAlignment="1">
      <alignment horizontal="right" vertical="top"/>
    </xf>
    <xf numFmtId="0" fontId="100" fillId="0" borderId="13" xfId="0" applyFont="1" applyBorder="1" applyAlignment="1">
      <alignment horizontal="left" vertical="top" wrapText="1"/>
    </xf>
    <xf numFmtId="49" fontId="100" fillId="38" borderId="13" xfId="0" applyNumberFormat="1" applyFont="1" applyFill="1" applyBorder="1" applyAlignment="1" applyProtection="1">
      <alignment horizontal="right" vertical="top" wrapText="1"/>
      <protection locked="0"/>
    </xf>
    <xf numFmtId="165" fontId="100" fillId="38" borderId="13" xfId="42" applyFont="1" applyFill="1" applyBorder="1" applyAlignment="1" applyProtection="1">
      <alignment horizontal="right" vertical="top" wrapText="1"/>
      <protection locked="0"/>
    </xf>
    <xf numFmtId="0" fontId="100" fillId="0" borderId="13" xfId="0" applyFont="1" applyBorder="1" applyAlignment="1">
      <alignment vertical="top"/>
    </xf>
    <xf numFmtId="0" fontId="100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center"/>
    </xf>
    <xf numFmtId="0" fontId="26" fillId="0" borderId="13" xfId="0" applyFont="1" applyBorder="1" applyAlignment="1">
      <alignment vertical="top" wrapText="1"/>
    </xf>
    <xf numFmtId="49" fontId="9" fillId="38" borderId="13" xfId="0" applyNumberFormat="1" applyFont="1" applyFill="1" applyBorder="1" applyAlignment="1" applyProtection="1">
      <alignment horizontal="right" vertical="top" wrapText="1"/>
      <protection locked="0"/>
    </xf>
    <xf numFmtId="2" fontId="24" fillId="0" borderId="13" xfId="0" applyNumberFormat="1" applyFont="1" applyBorder="1" applyAlignment="1">
      <alignment vertical="top"/>
    </xf>
    <xf numFmtId="0" fontId="27" fillId="33" borderId="13" xfId="0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Font="1" applyBorder="1" applyAlignment="1">
      <alignment horizontal="left" vertical="top" wrapText="1"/>
    </xf>
    <xf numFmtId="2" fontId="34" fillId="0" borderId="13" xfId="0" applyNumberFormat="1" applyFont="1" applyBorder="1" applyAlignment="1">
      <alignment vertical="top"/>
    </xf>
    <xf numFmtId="39" fontId="27" fillId="39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2" fontId="33" fillId="0" borderId="13" xfId="0" applyNumberFormat="1" applyFont="1" applyBorder="1" applyAlignment="1">
      <alignment vertical="top"/>
    </xf>
    <xf numFmtId="39" fontId="20" fillId="39" borderId="13" xfId="0" applyNumberFormat="1" applyFont="1" applyFill="1" applyBorder="1" applyAlignment="1">
      <alignment horizontal="right" vertical="top" wrapText="1"/>
    </xf>
    <xf numFmtId="2" fontId="20" fillId="0" borderId="13" xfId="0" applyNumberFormat="1" applyFont="1" applyBorder="1" applyAlignment="1">
      <alignment vertical="top"/>
    </xf>
    <xf numFmtId="39" fontId="4" fillId="39" borderId="13" xfId="0" applyNumberFormat="1" applyFont="1" applyFill="1" applyBorder="1" applyAlignment="1">
      <alignment horizontal="right" vertical="top" wrapText="1"/>
    </xf>
    <xf numFmtId="2" fontId="27" fillId="0" borderId="13" xfId="0" applyNumberFormat="1" applyFont="1" applyBorder="1" applyAlignment="1">
      <alignment vertical="top"/>
    </xf>
    <xf numFmtId="0" fontId="27" fillId="39" borderId="13" xfId="0" applyFont="1" applyFill="1" applyBorder="1" applyAlignment="1">
      <alignment horizontal="center" vertical="top" wrapText="1"/>
    </xf>
    <xf numFmtId="2" fontId="35" fillId="0" borderId="13" xfId="0" applyNumberFormat="1" applyFont="1" applyBorder="1" applyAlignment="1">
      <alignment vertical="top"/>
    </xf>
    <xf numFmtId="39" fontId="36" fillId="39" borderId="13" xfId="0" applyNumberFormat="1" applyFont="1" applyFill="1" applyBorder="1" applyAlignment="1">
      <alignment horizontal="right" vertical="top" wrapText="1"/>
    </xf>
    <xf numFmtId="39" fontId="37" fillId="39" borderId="13" xfId="0" applyNumberFormat="1" applyFont="1" applyFill="1" applyBorder="1" applyAlignment="1">
      <alignment horizontal="right" vertical="top" wrapText="1"/>
    </xf>
    <xf numFmtId="0" fontId="9" fillId="0" borderId="19" xfId="0" applyFont="1" applyBorder="1" applyAlignment="1">
      <alignment horizontal="left" vertical="top" wrapText="1"/>
    </xf>
    <xf numFmtId="0" fontId="89" fillId="0" borderId="19" xfId="0" applyFont="1" applyBorder="1" applyAlignment="1">
      <alignment horizontal="left" vertical="top" wrapText="1"/>
    </xf>
    <xf numFmtId="0" fontId="89" fillId="0" borderId="19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33" xfId="0" applyFont="1" applyBorder="1" applyAlignment="1">
      <alignment horizontal="center" vertical="top" wrapText="1"/>
    </xf>
    <xf numFmtId="0" fontId="27" fillId="33" borderId="13" xfId="0" applyFont="1" applyFill="1" applyBorder="1" applyAlignment="1" applyProtection="1">
      <alignment horizontal="center" vertical="center" wrapText="1" shrinkToFit="1"/>
      <protection locked="0"/>
    </xf>
    <xf numFmtId="0" fontId="21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1" fillId="36" borderId="38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19" fillId="36" borderId="10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9" fillId="36" borderId="1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9" fillId="37" borderId="13" xfId="0" applyFont="1" applyFill="1" applyBorder="1" applyAlignment="1">
      <alignment horizontal="center" vertical="top"/>
    </xf>
    <xf numFmtId="3" fontId="9" fillId="37" borderId="13" xfId="0" applyNumberFormat="1" applyFont="1" applyFill="1" applyBorder="1" applyAlignment="1">
      <alignment horizontal="center" vertical="top" wrapText="1"/>
    </xf>
    <xf numFmtId="3" fontId="9" fillId="37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238125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619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workbookViewId="0" topLeftCell="A246">
      <selection activeCell="E252" sqref="E252"/>
    </sheetView>
  </sheetViews>
  <sheetFormatPr defaultColWidth="9.140625" defaultRowHeight="12.75"/>
  <cols>
    <col min="1" max="1" width="2.421875" style="0" customWidth="1"/>
    <col min="2" max="2" width="12.421875" style="0" customWidth="1"/>
    <col min="3" max="3" width="12.7109375" style="0" hidden="1" customWidth="1"/>
    <col min="4" max="4" width="43.421875" style="0" customWidth="1"/>
    <col min="5" max="5" width="14.8515625" style="0" customWidth="1"/>
    <col min="6" max="6" width="2.7109375" style="0" hidden="1" customWidth="1"/>
  </cols>
  <sheetData>
    <row r="1" spans="1:7" ht="15">
      <c r="A1" s="44"/>
      <c r="B1" s="52" t="s">
        <v>449</v>
      </c>
      <c r="C1" s="52"/>
      <c r="D1" s="45"/>
      <c r="E1" s="45"/>
      <c r="F1" s="45"/>
      <c r="G1" s="46"/>
    </row>
    <row r="2" spans="1:6" ht="11.25" customHeight="1">
      <c r="A2" s="44"/>
      <c r="B2" s="203"/>
      <c r="C2" s="203"/>
      <c r="D2" s="203"/>
      <c r="E2" s="203"/>
      <c r="F2" s="15"/>
    </row>
    <row r="3" spans="1:6" ht="12.75" customHeight="1" hidden="1">
      <c r="A3" s="44"/>
      <c r="B3" s="203"/>
      <c r="C3" s="203"/>
      <c r="D3" s="203"/>
      <c r="E3" s="203"/>
      <c r="F3" s="15"/>
    </row>
    <row r="4" spans="1:6" ht="15" customHeight="1">
      <c r="A4" s="44"/>
      <c r="B4" s="203"/>
      <c r="C4" s="204"/>
      <c r="D4" s="53" t="s">
        <v>10</v>
      </c>
      <c r="E4" s="203"/>
      <c r="F4" s="15"/>
    </row>
    <row r="5" spans="1:6" s="4" customFormat="1" ht="19.5" customHeight="1">
      <c r="A5" s="44"/>
      <c r="B5" s="132" t="s">
        <v>0</v>
      </c>
      <c r="C5" s="132"/>
      <c r="D5" s="132" t="s">
        <v>48</v>
      </c>
      <c r="E5" s="132" t="s">
        <v>127</v>
      </c>
      <c r="F5" s="133"/>
    </row>
    <row r="6" spans="1:6" s="4" customFormat="1" ht="15" customHeight="1">
      <c r="A6" s="44"/>
      <c r="B6" s="132" t="s">
        <v>128</v>
      </c>
      <c r="C6" s="132"/>
      <c r="D6" s="132" t="s">
        <v>129</v>
      </c>
      <c r="E6" s="132" t="s">
        <v>130</v>
      </c>
      <c r="F6" s="133"/>
    </row>
    <row r="7" spans="1:6" s="4" customFormat="1" ht="15" customHeight="1">
      <c r="A7" s="44"/>
      <c r="B7" s="134" t="s">
        <v>2</v>
      </c>
      <c r="C7" s="134"/>
      <c r="D7" s="134"/>
      <c r="E7" s="134"/>
      <c r="F7" s="135"/>
    </row>
    <row r="8" spans="1:6" s="4" customFormat="1" ht="27" customHeight="1">
      <c r="A8" s="17"/>
      <c r="B8" s="78" t="s">
        <v>58</v>
      </c>
      <c r="C8" s="78"/>
      <c r="D8" s="79" t="s">
        <v>90</v>
      </c>
      <c r="E8" s="80">
        <f>SUM(E14+E17+E20)</f>
        <v>882100.9400000001</v>
      </c>
      <c r="F8" s="16"/>
    </row>
    <row r="9" spans="1:6" s="4" customFormat="1" ht="26.25" customHeight="1">
      <c r="A9" s="17"/>
      <c r="B9" s="78"/>
      <c r="C9" s="78"/>
      <c r="D9" s="187" t="s">
        <v>88</v>
      </c>
      <c r="E9" s="80">
        <f>SUM(E15+E18+E21)</f>
        <v>882100.9400000001</v>
      </c>
      <c r="F9" s="16"/>
    </row>
    <row r="10" spans="1:6" s="4" customFormat="1" ht="24.75" customHeight="1">
      <c r="A10" s="17"/>
      <c r="B10" s="78"/>
      <c r="C10" s="78"/>
      <c r="D10" s="188" t="s">
        <v>87</v>
      </c>
      <c r="E10" s="189">
        <f>E9/E8*100</f>
        <v>100</v>
      </c>
      <c r="F10" s="16"/>
    </row>
    <row r="11" spans="1:6" s="5" customFormat="1" ht="68.25" customHeight="1">
      <c r="A11" s="17"/>
      <c r="B11" s="72"/>
      <c r="C11" s="72"/>
      <c r="D11" s="73" t="s">
        <v>161</v>
      </c>
      <c r="E11" s="74" t="s">
        <v>131</v>
      </c>
      <c r="F11" s="16"/>
    </row>
    <row r="12" spans="1:6" s="5" customFormat="1" ht="23.25" customHeight="1">
      <c r="A12" s="17"/>
      <c r="B12" s="72"/>
      <c r="C12" s="72"/>
      <c r="D12" s="75" t="s">
        <v>88</v>
      </c>
      <c r="E12" s="74" t="s">
        <v>131</v>
      </c>
      <c r="F12" s="16"/>
    </row>
    <row r="13" spans="1:6" s="5" customFormat="1" ht="21.75" customHeight="1">
      <c r="A13" s="17"/>
      <c r="B13" s="72"/>
      <c r="C13" s="72"/>
      <c r="D13" s="76" t="s">
        <v>87</v>
      </c>
      <c r="E13" s="77">
        <v>0</v>
      </c>
      <c r="F13" s="16"/>
    </row>
    <row r="14" spans="1:6" s="5" customFormat="1" ht="93" customHeight="1">
      <c r="A14" s="17"/>
      <c r="B14" s="59"/>
      <c r="C14" s="72"/>
      <c r="D14" s="73" t="s">
        <v>162</v>
      </c>
      <c r="E14" s="74" t="s">
        <v>358</v>
      </c>
      <c r="F14" s="16"/>
    </row>
    <row r="15" spans="1:6" s="5" customFormat="1" ht="21.75" customHeight="1">
      <c r="A15" s="17"/>
      <c r="B15" s="59"/>
      <c r="C15" s="72"/>
      <c r="D15" s="75" t="s">
        <v>88</v>
      </c>
      <c r="E15" s="74" t="s">
        <v>358</v>
      </c>
      <c r="F15" s="16"/>
    </row>
    <row r="16" spans="1:6" s="5" customFormat="1" ht="25.5" customHeight="1">
      <c r="A16" s="17"/>
      <c r="B16" s="59"/>
      <c r="C16" s="72"/>
      <c r="D16" s="76" t="s">
        <v>87</v>
      </c>
      <c r="E16" s="77">
        <f>E15/E14*100</f>
        <v>100</v>
      </c>
      <c r="F16" s="16"/>
    </row>
    <row r="17" spans="1:6" s="5" customFormat="1" ht="30.75" customHeight="1">
      <c r="A17" s="17"/>
      <c r="B17" s="59"/>
      <c r="C17" s="72"/>
      <c r="D17" s="73" t="s">
        <v>229</v>
      </c>
      <c r="E17" s="74" t="s">
        <v>334</v>
      </c>
      <c r="F17" s="16"/>
    </row>
    <row r="18" spans="1:6" s="5" customFormat="1" ht="22.5" customHeight="1">
      <c r="A18" s="17"/>
      <c r="B18" s="59"/>
      <c r="C18" s="72"/>
      <c r="D18" s="81" t="s">
        <v>88</v>
      </c>
      <c r="E18" s="74" t="s">
        <v>334</v>
      </c>
      <c r="F18" s="16"/>
    </row>
    <row r="19" spans="1:6" s="5" customFormat="1" ht="25.5" customHeight="1">
      <c r="A19" s="17"/>
      <c r="B19" s="59"/>
      <c r="C19" s="72"/>
      <c r="D19" s="81" t="s">
        <v>87</v>
      </c>
      <c r="E19" s="77">
        <f>E18/E17*100</f>
        <v>100</v>
      </c>
      <c r="F19" s="16"/>
    </row>
    <row r="20" spans="1:6" s="5" customFormat="1" ht="81" customHeight="1">
      <c r="A20" s="17"/>
      <c r="B20" s="59"/>
      <c r="C20" s="72"/>
      <c r="D20" s="73" t="s">
        <v>163</v>
      </c>
      <c r="E20" s="74" t="s">
        <v>459</v>
      </c>
      <c r="F20" s="16"/>
    </row>
    <row r="21" spans="1:6" s="5" customFormat="1" ht="21.75" customHeight="1">
      <c r="A21" s="17"/>
      <c r="B21" s="59"/>
      <c r="C21" s="72"/>
      <c r="D21" s="75" t="s">
        <v>88</v>
      </c>
      <c r="E21" s="74" t="s">
        <v>459</v>
      </c>
      <c r="F21" s="16"/>
    </row>
    <row r="22" spans="1:6" s="5" customFormat="1" ht="26.25" customHeight="1">
      <c r="A22" s="17"/>
      <c r="B22" s="59"/>
      <c r="C22" s="72"/>
      <c r="D22" s="76" t="s">
        <v>87</v>
      </c>
      <c r="E22" s="77">
        <f>E21/E20*100</f>
        <v>100</v>
      </c>
      <c r="F22" s="16"/>
    </row>
    <row r="23" spans="1:6" s="5" customFormat="1" ht="39.75" customHeight="1">
      <c r="A23" s="17"/>
      <c r="B23" s="78" t="s">
        <v>81</v>
      </c>
      <c r="C23" s="78"/>
      <c r="D23" s="79" t="s">
        <v>159</v>
      </c>
      <c r="E23" s="247">
        <f>SUM(E29+E32+E35)</f>
        <v>981030.92</v>
      </c>
      <c r="F23" s="16"/>
    </row>
    <row r="24" spans="1:6" s="5" customFormat="1" ht="26.25" customHeight="1">
      <c r="A24" s="17"/>
      <c r="B24" s="78"/>
      <c r="C24" s="78"/>
      <c r="D24" s="248" t="s">
        <v>88</v>
      </c>
      <c r="E24" s="247">
        <f>SUM(E30+E33+E36)</f>
        <v>948546.4600000001</v>
      </c>
      <c r="F24" s="16"/>
    </row>
    <row r="25" spans="1:6" s="5" customFormat="1" ht="21.75" customHeight="1">
      <c r="A25" s="17"/>
      <c r="B25" s="78"/>
      <c r="C25" s="78"/>
      <c r="D25" s="248" t="s">
        <v>87</v>
      </c>
      <c r="E25" s="156">
        <f>E24/E23*100</f>
        <v>96.68874249141913</v>
      </c>
      <c r="F25" s="16"/>
    </row>
    <row r="26" spans="1:6" s="5" customFormat="1" ht="71.25" customHeight="1">
      <c r="A26" s="17"/>
      <c r="B26" s="72"/>
      <c r="C26" s="72"/>
      <c r="D26" s="73" t="s">
        <v>161</v>
      </c>
      <c r="E26" s="74" t="s">
        <v>131</v>
      </c>
      <c r="F26" s="16"/>
    </row>
    <row r="27" spans="1:6" s="5" customFormat="1" ht="21.75" customHeight="1">
      <c r="A27" s="17"/>
      <c r="B27" s="72"/>
      <c r="C27" s="72"/>
      <c r="D27" s="81" t="s">
        <v>88</v>
      </c>
      <c r="E27" s="74" t="s">
        <v>131</v>
      </c>
      <c r="F27" s="16"/>
    </row>
    <row r="28" spans="1:6" s="5" customFormat="1" ht="19.5" customHeight="1">
      <c r="A28" s="17"/>
      <c r="B28" s="72"/>
      <c r="C28" s="72"/>
      <c r="D28" s="81" t="s">
        <v>87</v>
      </c>
      <c r="E28" s="74" t="s">
        <v>131</v>
      </c>
      <c r="F28" s="16"/>
    </row>
    <row r="29" spans="1:6" s="5" customFormat="1" ht="37.5" customHeight="1">
      <c r="A29" s="17"/>
      <c r="B29" s="72"/>
      <c r="C29" s="72"/>
      <c r="D29" s="73" t="s">
        <v>229</v>
      </c>
      <c r="E29" s="74" t="s">
        <v>536</v>
      </c>
      <c r="F29" s="16"/>
    </row>
    <row r="30" spans="1:6" s="5" customFormat="1" ht="23.25" customHeight="1">
      <c r="A30" s="17"/>
      <c r="B30" s="72"/>
      <c r="C30" s="72"/>
      <c r="D30" s="81" t="s">
        <v>88</v>
      </c>
      <c r="E30" s="74" t="s">
        <v>536</v>
      </c>
      <c r="F30" s="16"/>
    </row>
    <row r="31" spans="1:6" s="5" customFormat="1" ht="27" customHeight="1">
      <c r="A31" s="17"/>
      <c r="B31" s="72"/>
      <c r="C31" s="72"/>
      <c r="D31" s="81" t="s">
        <v>87</v>
      </c>
      <c r="E31" s="77">
        <v>0</v>
      </c>
      <c r="F31" s="16"/>
    </row>
    <row r="32" spans="1:6" s="5" customFormat="1" ht="27.75" customHeight="1">
      <c r="A32" s="17"/>
      <c r="B32" s="59"/>
      <c r="C32" s="72"/>
      <c r="D32" s="73" t="s">
        <v>164</v>
      </c>
      <c r="E32" s="74" t="s">
        <v>335</v>
      </c>
      <c r="F32" s="16"/>
    </row>
    <row r="33" spans="1:6" s="5" customFormat="1" ht="24" customHeight="1">
      <c r="A33" s="17"/>
      <c r="B33" s="59"/>
      <c r="C33" s="72"/>
      <c r="D33" s="81" t="s">
        <v>88</v>
      </c>
      <c r="E33" s="74" t="s">
        <v>460</v>
      </c>
      <c r="F33" s="16"/>
    </row>
    <row r="34" spans="1:6" s="5" customFormat="1" ht="24" customHeight="1">
      <c r="A34" s="17"/>
      <c r="B34" s="59"/>
      <c r="C34" s="72"/>
      <c r="D34" s="81" t="s">
        <v>87</v>
      </c>
      <c r="E34" s="77">
        <f>E33/E32*100</f>
        <v>96.54459977452086</v>
      </c>
      <c r="F34" s="16"/>
    </row>
    <row r="35" spans="1:6" s="5" customFormat="1" ht="22.5" customHeight="1">
      <c r="A35" s="17"/>
      <c r="B35" s="59"/>
      <c r="C35" s="72"/>
      <c r="D35" s="73" t="s">
        <v>165</v>
      </c>
      <c r="E35" s="74" t="s">
        <v>461</v>
      </c>
      <c r="F35" s="16"/>
    </row>
    <row r="36" spans="1:6" s="5" customFormat="1" ht="23.25" customHeight="1">
      <c r="A36" s="17"/>
      <c r="B36" s="59"/>
      <c r="C36" s="72"/>
      <c r="D36" s="81" t="s">
        <v>88</v>
      </c>
      <c r="E36" s="74" t="s">
        <v>462</v>
      </c>
      <c r="F36" s="16"/>
    </row>
    <row r="37" spans="1:6" s="5" customFormat="1" ht="23.25" customHeight="1">
      <c r="A37" s="17"/>
      <c r="B37" s="59"/>
      <c r="C37" s="72"/>
      <c r="D37" s="81" t="s">
        <v>87</v>
      </c>
      <c r="E37" s="77">
        <f>E36/E35*100</f>
        <v>123.07467166979362</v>
      </c>
      <c r="F37" s="16"/>
    </row>
    <row r="38" spans="1:6" s="5" customFormat="1" ht="25.5" customHeight="1">
      <c r="A38" s="17"/>
      <c r="B38" s="78" t="s">
        <v>132</v>
      </c>
      <c r="C38" s="78"/>
      <c r="D38" s="79" t="s">
        <v>92</v>
      </c>
      <c r="E38" s="247">
        <f>SUM(E44+E47+E50)</f>
        <v>125789.24</v>
      </c>
      <c r="F38" s="16"/>
    </row>
    <row r="39" spans="1:6" s="5" customFormat="1" ht="24.75" customHeight="1">
      <c r="A39" s="17"/>
      <c r="B39" s="78"/>
      <c r="C39" s="78"/>
      <c r="D39" s="248" t="s">
        <v>88</v>
      </c>
      <c r="E39" s="247">
        <f>SUM(E45+E48+E51)</f>
        <v>122268.17000000001</v>
      </c>
      <c r="F39" s="16"/>
    </row>
    <row r="40" spans="1:6" s="5" customFormat="1" ht="27" customHeight="1">
      <c r="A40" s="17"/>
      <c r="B40" s="78"/>
      <c r="C40" s="78"/>
      <c r="D40" s="248" t="s">
        <v>87</v>
      </c>
      <c r="E40" s="156">
        <f>E39/E38*100</f>
        <v>97.20081781239796</v>
      </c>
      <c r="F40" s="16"/>
    </row>
    <row r="41" spans="1:6" s="5" customFormat="1" ht="75" customHeight="1">
      <c r="A41" s="17"/>
      <c r="B41" s="249"/>
      <c r="C41" s="72"/>
      <c r="D41" s="73" t="s">
        <v>161</v>
      </c>
      <c r="E41" s="74" t="s">
        <v>131</v>
      </c>
      <c r="F41" s="16"/>
    </row>
    <row r="42" spans="1:6" s="5" customFormat="1" ht="24.75" customHeight="1">
      <c r="A42" s="17"/>
      <c r="B42" s="72"/>
      <c r="C42" s="72"/>
      <c r="D42" s="81" t="s">
        <v>88</v>
      </c>
      <c r="E42" s="74" t="s">
        <v>131</v>
      </c>
      <c r="F42" s="16"/>
    </row>
    <row r="43" spans="1:6" s="5" customFormat="1" ht="24.75" customHeight="1">
      <c r="A43" s="17"/>
      <c r="B43" s="72"/>
      <c r="C43" s="72"/>
      <c r="D43" s="81" t="s">
        <v>87</v>
      </c>
      <c r="E43" s="77">
        <v>0</v>
      </c>
      <c r="F43" s="16"/>
    </row>
    <row r="44" spans="1:6" s="5" customFormat="1" ht="39" customHeight="1">
      <c r="A44" s="17"/>
      <c r="B44" s="59"/>
      <c r="C44" s="72"/>
      <c r="D44" s="73" t="s">
        <v>204</v>
      </c>
      <c r="E44" s="74" t="s">
        <v>537</v>
      </c>
      <c r="F44" s="16"/>
    </row>
    <row r="45" spans="1:6" s="5" customFormat="1" ht="21.75" customHeight="1">
      <c r="A45" s="17"/>
      <c r="B45" s="59"/>
      <c r="C45" s="72"/>
      <c r="D45" s="81" t="s">
        <v>88</v>
      </c>
      <c r="E45" s="74" t="s">
        <v>359</v>
      </c>
      <c r="F45" s="16"/>
    </row>
    <row r="46" spans="1:6" s="5" customFormat="1" ht="21.75" customHeight="1">
      <c r="A46" s="17"/>
      <c r="B46" s="59"/>
      <c r="C46" s="72"/>
      <c r="D46" s="81" t="s">
        <v>87</v>
      </c>
      <c r="E46" s="77">
        <f>E45/E44*100</f>
        <v>98.79368632261382</v>
      </c>
      <c r="F46" s="51"/>
    </row>
    <row r="47" spans="1:6" s="5" customFormat="1" ht="96.75" customHeight="1">
      <c r="A47" s="17"/>
      <c r="B47" s="59"/>
      <c r="C47" s="72"/>
      <c r="D47" s="73" t="s">
        <v>167</v>
      </c>
      <c r="E47" s="74" t="s">
        <v>538</v>
      </c>
      <c r="F47" s="16"/>
    </row>
    <row r="48" spans="1:6" s="5" customFormat="1" ht="22.5" customHeight="1">
      <c r="A48" s="17"/>
      <c r="B48" s="59"/>
      <c r="C48" s="72"/>
      <c r="D48" s="81" t="s">
        <v>88</v>
      </c>
      <c r="E48" s="74" t="s">
        <v>539</v>
      </c>
      <c r="F48" s="16"/>
    </row>
    <row r="49" spans="1:6" s="5" customFormat="1" ht="25.5" customHeight="1">
      <c r="A49" s="17"/>
      <c r="B49" s="59"/>
      <c r="C49" s="72"/>
      <c r="D49" s="81" t="s">
        <v>87</v>
      </c>
      <c r="E49" s="77">
        <f>E48/E47*100</f>
        <v>97.05914782608696</v>
      </c>
      <c r="F49" s="16"/>
    </row>
    <row r="50" spans="1:6" s="5" customFormat="1" ht="21" customHeight="1">
      <c r="A50" s="17"/>
      <c r="B50" s="72"/>
      <c r="C50" s="72"/>
      <c r="D50" s="73" t="s">
        <v>168</v>
      </c>
      <c r="E50" s="74" t="s">
        <v>540</v>
      </c>
      <c r="F50" s="16"/>
    </row>
    <row r="51" spans="1:6" s="5" customFormat="1" ht="21" customHeight="1">
      <c r="A51" s="17"/>
      <c r="B51" s="72"/>
      <c r="C51" s="72"/>
      <c r="D51" s="81" t="s">
        <v>88</v>
      </c>
      <c r="E51" s="74" t="s">
        <v>541</v>
      </c>
      <c r="F51" s="16"/>
    </row>
    <row r="52" spans="1:6" s="5" customFormat="1" ht="22.5" customHeight="1">
      <c r="A52" s="17"/>
      <c r="B52" s="72"/>
      <c r="C52" s="72"/>
      <c r="D52" s="81" t="s">
        <v>87</v>
      </c>
      <c r="E52" s="77">
        <f>E51/E50*100</f>
        <v>98.10615384615386</v>
      </c>
      <c r="F52" s="16"/>
    </row>
    <row r="53" spans="1:6" s="5" customFormat="1" ht="27" customHeight="1">
      <c r="A53" s="17"/>
      <c r="B53" s="78" t="s">
        <v>133</v>
      </c>
      <c r="C53" s="78"/>
      <c r="D53" s="79" t="s">
        <v>93</v>
      </c>
      <c r="E53" s="247">
        <f>SUM(E59+E62+E65+E68+E71)</f>
        <v>106188.83</v>
      </c>
      <c r="F53" s="16"/>
    </row>
    <row r="54" spans="1:6" s="5" customFormat="1" ht="27" customHeight="1">
      <c r="A54" s="17"/>
      <c r="B54" s="78"/>
      <c r="C54" s="78"/>
      <c r="D54" s="248" t="s">
        <v>88</v>
      </c>
      <c r="E54" s="247">
        <f>SUM(E60+E63+E66+E69+E72)</f>
        <v>106995.12000000001</v>
      </c>
      <c r="F54" s="16"/>
    </row>
    <row r="55" spans="1:6" s="5" customFormat="1" ht="27" customHeight="1">
      <c r="A55" s="17"/>
      <c r="B55" s="78"/>
      <c r="C55" s="78"/>
      <c r="D55" s="248" t="s">
        <v>87</v>
      </c>
      <c r="E55" s="156">
        <f>E54/E53*100</f>
        <v>100.7592983179116</v>
      </c>
      <c r="F55" s="16"/>
    </row>
    <row r="56" spans="1:6" s="5" customFormat="1" ht="72" customHeight="1">
      <c r="A56" s="17"/>
      <c r="B56" s="72"/>
      <c r="C56" s="72"/>
      <c r="D56" s="73" t="s">
        <v>161</v>
      </c>
      <c r="E56" s="74" t="s">
        <v>131</v>
      </c>
      <c r="F56" s="16"/>
    </row>
    <row r="57" spans="1:6" s="5" customFormat="1" ht="24" customHeight="1">
      <c r="A57" s="17"/>
      <c r="B57" s="72"/>
      <c r="C57" s="72"/>
      <c r="D57" s="81" t="s">
        <v>88</v>
      </c>
      <c r="E57" s="74" t="s">
        <v>131</v>
      </c>
      <c r="F57" s="16"/>
    </row>
    <row r="58" spans="1:6" s="5" customFormat="1" ht="24" customHeight="1">
      <c r="A58" s="17"/>
      <c r="B58" s="72"/>
      <c r="C58" s="72"/>
      <c r="D58" s="81" t="s">
        <v>87</v>
      </c>
      <c r="E58" s="74" t="s">
        <v>131</v>
      </c>
      <c r="F58" s="16"/>
    </row>
    <row r="59" spans="1:6" s="5" customFormat="1" ht="35.25" customHeight="1">
      <c r="A59" s="17"/>
      <c r="B59" s="59"/>
      <c r="C59" s="72"/>
      <c r="D59" s="73" t="s">
        <v>211</v>
      </c>
      <c r="E59" s="74" t="s">
        <v>542</v>
      </c>
      <c r="F59" s="16"/>
    </row>
    <row r="60" spans="1:6" s="5" customFormat="1" ht="23.25" customHeight="1">
      <c r="A60" s="17"/>
      <c r="B60" s="59"/>
      <c r="C60" s="72"/>
      <c r="D60" s="81" t="s">
        <v>88</v>
      </c>
      <c r="E60" s="74" t="s">
        <v>543</v>
      </c>
      <c r="F60" s="16"/>
    </row>
    <row r="61" spans="1:6" s="5" customFormat="1" ht="23.25" customHeight="1">
      <c r="A61" s="17"/>
      <c r="B61" s="59"/>
      <c r="C61" s="72"/>
      <c r="D61" s="81" t="s">
        <v>87</v>
      </c>
      <c r="E61" s="77">
        <f>E60/E59*100</f>
        <v>107.23278688524589</v>
      </c>
      <c r="F61" s="16"/>
    </row>
    <row r="62" spans="1:6" s="5" customFormat="1" ht="33.75" customHeight="1">
      <c r="A62" s="17"/>
      <c r="B62" s="59"/>
      <c r="C62" s="72"/>
      <c r="D62" s="73" t="s">
        <v>230</v>
      </c>
      <c r="E62" s="74" t="s">
        <v>544</v>
      </c>
      <c r="F62" s="16"/>
    </row>
    <row r="63" spans="1:6" s="5" customFormat="1" ht="23.25" customHeight="1">
      <c r="A63" s="17"/>
      <c r="B63" s="59"/>
      <c r="C63" s="72"/>
      <c r="D63" s="81" t="s">
        <v>88</v>
      </c>
      <c r="E63" s="74" t="s">
        <v>544</v>
      </c>
      <c r="F63" s="16"/>
    </row>
    <row r="64" spans="1:6" s="5" customFormat="1" ht="23.25" customHeight="1">
      <c r="A64" s="17"/>
      <c r="B64" s="59"/>
      <c r="C64" s="72"/>
      <c r="D64" s="81" t="s">
        <v>87</v>
      </c>
      <c r="E64" s="77">
        <f>E63/E62*100</f>
        <v>100</v>
      </c>
      <c r="F64" s="16"/>
    </row>
    <row r="65" spans="1:6" s="5" customFormat="1" ht="23.25" customHeight="1">
      <c r="A65" s="17"/>
      <c r="B65" s="59"/>
      <c r="C65" s="72"/>
      <c r="D65" s="73" t="s">
        <v>166</v>
      </c>
      <c r="E65" s="74" t="s">
        <v>545</v>
      </c>
      <c r="F65" s="16"/>
    </row>
    <row r="66" spans="1:6" s="5" customFormat="1" ht="23.25" customHeight="1">
      <c r="A66" s="17"/>
      <c r="B66" s="59"/>
      <c r="C66" s="72"/>
      <c r="D66" s="81" t="s">
        <v>88</v>
      </c>
      <c r="E66" s="74" t="s">
        <v>546</v>
      </c>
      <c r="F66" s="16"/>
    </row>
    <row r="67" spans="1:6" s="5" customFormat="1" ht="23.25" customHeight="1">
      <c r="A67" s="17"/>
      <c r="B67" s="59"/>
      <c r="C67" s="72"/>
      <c r="D67" s="81" t="s">
        <v>87</v>
      </c>
      <c r="E67" s="77">
        <f>E66/E65*100</f>
        <v>97.75483214649033</v>
      </c>
      <c r="F67" s="16"/>
    </row>
    <row r="68" spans="1:6" s="5" customFormat="1" ht="87" customHeight="1">
      <c r="A68" s="17"/>
      <c r="B68" s="59"/>
      <c r="C68" s="72"/>
      <c r="D68" s="73" t="s">
        <v>212</v>
      </c>
      <c r="E68" s="74" t="s">
        <v>547</v>
      </c>
      <c r="F68" s="16"/>
    </row>
    <row r="69" spans="1:6" s="5" customFormat="1" ht="24.75" customHeight="1">
      <c r="A69" s="17"/>
      <c r="B69" s="59"/>
      <c r="C69" s="72"/>
      <c r="D69" s="81" t="s">
        <v>88</v>
      </c>
      <c r="E69" s="74" t="s">
        <v>547</v>
      </c>
      <c r="F69" s="16"/>
    </row>
    <row r="70" spans="1:6" s="5" customFormat="1" ht="26.25" customHeight="1">
      <c r="A70" s="17"/>
      <c r="B70" s="59"/>
      <c r="C70" s="72"/>
      <c r="D70" s="81" t="s">
        <v>87</v>
      </c>
      <c r="E70" s="77">
        <f>E69/E68*100</f>
        <v>100</v>
      </c>
      <c r="F70" s="16"/>
    </row>
    <row r="71" spans="1:6" s="5" customFormat="1" ht="69" customHeight="1">
      <c r="A71" s="17"/>
      <c r="B71" s="59"/>
      <c r="C71" s="72"/>
      <c r="D71" s="73" t="s">
        <v>170</v>
      </c>
      <c r="E71" s="74" t="s">
        <v>336</v>
      </c>
      <c r="F71" s="16"/>
    </row>
    <row r="72" spans="1:6" s="5" customFormat="1" ht="22.5" customHeight="1">
      <c r="A72" s="17"/>
      <c r="B72" s="59"/>
      <c r="C72" s="72"/>
      <c r="D72" s="81" t="s">
        <v>88</v>
      </c>
      <c r="E72" s="74" t="s">
        <v>548</v>
      </c>
      <c r="F72" s="16"/>
    </row>
    <row r="73" spans="1:6" s="5" customFormat="1" ht="22.5" customHeight="1">
      <c r="A73" s="17"/>
      <c r="B73" s="59"/>
      <c r="C73" s="72"/>
      <c r="D73" s="81" t="s">
        <v>87</v>
      </c>
      <c r="E73" s="77">
        <f>E72/E71*100</f>
        <v>23.846153846153847</v>
      </c>
      <c r="F73" s="16"/>
    </row>
    <row r="74" spans="1:6" s="5" customFormat="1" ht="51.75" customHeight="1">
      <c r="A74" s="17"/>
      <c r="B74" s="78" t="s">
        <v>134</v>
      </c>
      <c r="C74" s="78"/>
      <c r="D74" s="79" t="s">
        <v>97</v>
      </c>
      <c r="E74" s="247">
        <f>SUM(E77+E80)</f>
        <v>74818</v>
      </c>
      <c r="F74" s="16"/>
    </row>
    <row r="75" spans="1:6" s="5" customFormat="1" ht="25.5" customHeight="1">
      <c r="A75" s="17"/>
      <c r="B75" s="78"/>
      <c r="C75" s="78"/>
      <c r="D75" s="248" t="s">
        <v>88</v>
      </c>
      <c r="E75" s="247">
        <f>SUM(E78+E81)</f>
        <v>74818</v>
      </c>
      <c r="F75" s="16"/>
    </row>
    <row r="76" spans="1:6" s="5" customFormat="1" ht="22.5" customHeight="1">
      <c r="A76" s="17"/>
      <c r="B76" s="78"/>
      <c r="C76" s="78"/>
      <c r="D76" s="248" t="s">
        <v>87</v>
      </c>
      <c r="E76" s="156">
        <f>E75/E74*100</f>
        <v>100</v>
      </c>
      <c r="F76" s="16"/>
    </row>
    <row r="77" spans="1:6" s="5" customFormat="1" ht="71.25" customHeight="1">
      <c r="A77" s="17"/>
      <c r="B77" s="249"/>
      <c r="C77" s="72"/>
      <c r="D77" s="73" t="s">
        <v>161</v>
      </c>
      <c r="E77" s="74" t="s">
        <v>131</v>
      </c>
      <c r="F77" s="22"/>
    </row>
    <row r="78" spans="1:6" s="5" customFormat="1" ht="23.25" customHeight="1">
      <c r="A78" s="17"/>
      <c r="B78" s="72"/>
      <c r="C78" s="72"/>
      <c r="D78" s="81" t="s">
        <v>88</v>
      </c>
      <c r="E78" s="155">
        <v>0</v>
      </c>
      <c r="F78" s="16"/>
    </row>
    <row r="79" spans="1:6" s="5" customFormat="1" ht="23.25" customHeight="1">
      <c r="A79" s="17"/>
      <c r="B79" s="72"/>
      <c r="C79" s="72"/>
      <c r="D79" s="81" t="s">
        <v>87</v>
      </c>
      <c r="E79" s="77">
        <v>0</v>
      </c>
      <c r="F79" s="16"/>
    </row>
    <row r="80" spans="1:6" s="5" customFormat="1" ht="78" customHeight="1">
      <c r="A80" s="17"/>
      <c r="B80" s="72"/>
      <c r="C80" s="72"/>
      <c r="D80" s="73" t="s">
        <v>163</v>
      </c>
      <c r="E80" s="74" t="s">
        <v>549</v>
      </c>
      <c r="F80" s="16"/>
    </row>
    <row r="81" spans="1:6" s="5" customFormat="1" ht="23.25" customHeight="1">
      <c r="A81" s="17"/>
      <c r="B81" s="72"/>
      <c r="C81" s="72"/>
      <c r="D81" s="81" t="s">
        <v>88</v>
      </c>
      <c r="E81" s="74" t="s">
        <v>549</v>
      </c>
      <c r="F81" s="16"/>
    </row>
    <row r="82" spans="1:6" s="5" customFormat="1" ht="23.25" customHeight="1">
      <c r="A82" s="17"/>
      <c r="B82" s="72"/>
      <c r="C82" s="72"/>
      <c r="D82" s="81" t="s">
        <v>87</v>
      </c>
      <c r="E82" s="77">
        <f>E81/E80*100</f>
        <v>100</v>
      </c>
      <c r="F82" s="16"/>
    </row>
    <row r="83" spans="1:6" s="5" customFormat="1" ht="33" customHeight="1">
      <c r="A83" s="17"/>
      <c r="B83" s="78" t="s">
        <v>135</v>
      </c>
      <c r="C83" s="78"/>
      <c r="D83" s="79" t="s">
        <v>260</v>
      </c>
      <c r="E83" s="247">
        <f>SUM(E86+E89+E92)</f>
        <v>29334</v>
      </c>
      <c r="F83" s="16"/>
    </row>
    <row r="84" spans="1:6" s="5" customFormat="1" ht="23.25" customHeight="1">
      <c r="A84" s="17"/>
      <c r="B84" s="78"/>
      <c r="C84" s="78"/>
      <c r="D84" s="248" t="s">
        <v>88</v>
      </c>
      <c r="E84" s="247">
        <f>SUM(E87+E90+E93)</f>
        <v>29334</v>
      </c>
      <c r="F84" s="16"/>
    </row>
    <row r="85" spans="1:6" s="5" customFormat="1" ht="23.25" customHeight="1">
      <c r="A85" s="17"/>
      <c r="B85" s="78"/>
      <c r="C85" s="78"/>
      <c r="D85" s="248" t="s">
        <v>87</v>
      </c>
      <c r="E85" s="247">
        <f>SUM(E91)</f>
        <v>100</v>
      </c>
      <c r="F85" s="16"/>
    </row>
    <row r="86" spans="1:6" s="5" customFormat="1" ht="66" customHeight="1">
      <c r="A86" s="17"/>
      <c r="B86" s="72"/>
      <c r="C86" s="72"/>
      <c r="D86" s="73" t="s">
        <v>161</v>
      </c>
      <c r="E86" s="74" t="s">
        <v>131</v>
      </c>
      <c r="F86" s="16"/>
    </row>
    <row r="87" spans="1:6" s="5" customFormat="1" ht="23.25" customHeight="1">
      <c r="A87" s="17"/>
      <c r="B87" s="72"/>
      <c r="C87" s="72"/>
      <c r="D87" s="81" t="s">
        <v>88</v>
      </c>
      <c r="E87" s="74" t="s">
        <v>131</v>
      </c>
      <c r="F87" s="16"/>
    </row>
    <row r="88" spans="1:6" s="5" customFormat="1" ht="23.25" customHeight="1">
      <c r="A88" s="17"/>
      <c r="B88" s="72"/>
      <c r="C88" s="72"/>
      <c r="D88" s="81" t="s">
        <v>87</v>
      </c>
      <c r="E88" s="77">
        <v>0</v>
      </c>
      <c r="F88" s="16"/>
    </row>
    <row r="89" spans="1:6" s="5" customFormat="1" ht="38.25" customHeight="1">
      <c r="A89" s="17"/>
      <c r="B89" s="59"/>
      <c r="C89" s="72"/>
      <c r="D89" s="73" t="s">
        <v>229</v>
      </c>
      <c r="E89" s="74" t="s">
        <v>550</v>
      </c>
      <c r="F89" s="16"/>
    </row>
    <row r="90" spans="1:6" s="5" customFormat="1" ht="23.25" customHeight="1">
      <c r="A90" s="17"/>
      <c r="B90" s="59"/>
      <c r="C90" s="72"/>
      <c r="D90" s="81" t="s">
        <v>88</v>
      </c>
      <c r="E90" s="74" t="s">
        <v>550</v>
      </c>
      <c r="F90" s="16"/>
    </row>
    <row r="91" spans="1:6" s="5" customFormat="1" ht="23.25" customHeight="1">
      <c r="A91" s="17"/>
      <c r="B91" s="59"/>
      <c r="C91" s="72"/>
      <c r="D91" s="81" t="s">
        <v>87</v>
      </c>
      <c r="E91" s="77">
        <f>E90/E89*100</f>
        <v>100</v>
      </c>
      <c r="F91" s="16"/>
    </row>
    <row r="92" spans="1:6" s="5" customFormat="1" ht="72.75" customHeight="1">
      <c r="A92" s="17"/>
      <c r="B92" s="72"/>
      <c r="C92" s="59"/>
      <c r="D92" s="73" t="s">
        <v>552</v>
      </c>
      <c r="E92" s="74" t="s">
        <v>551</v>
      </c>
      <c r="F92" s="16"/>
    </row>
    <row r="93" spans="1:6" s="5" customFormat="1" ht="23.25" customHeight="1">
      <c r="A93" s="17"/>
      <c r="B93" s="72"/>
      <c r="C93" s="59"/>
      <c r="D93" s="81" t="s">
        <v>88</v>
      </c>
      <c r="E93" s="74" t="s">
        <v>551</v>
      </c>
      <c r="F93" s="16"/>
    </row>
    <row r="94" spans="1:6" s="5" customFormat="1" ht="23.25" customHeight="1">
      <c r="A94" s="17"/>
      <c r="B94" s="72"/>
      <c r="C94" s="59"/>
      <c r="D94" s="81" t="s">
        <v>87</v>
      </c>
      <c r="E94" s="77">
        <f>E93/E92*100</f>
        <v>100</v>
      </c>
      <c r="F94" s="16"/>
    </row>
    <row r="95" spans="1:6" s="5" customFormat="1" ht="70.5" customHeight="1">
      <c r="A95" s="17"/>
      <c r="B95" s="78" t="s">
        <v>136</v>
      </c>
      <c r="C95" s="78"/>
      <c r="D95" s="79" t="s">
        <v>171</v>
      </c>
      <c r="E95" s="247">
        <f>SUM(E98+E101+E104+E107+E110+E113+E116+E119+E122+E125+E128+E131+E134+E137+E140+E143+E146)</f>
        <v>12736676.98</v>
      </c>
      <c r="F95" s="16"/>
    </row>
    <row r="96" spans="1:6" s="5" customFormat="1" ht="24" customHeight="1">
      <c r="A96" s="17"/>
      <c r="B96" s="78"/>
      <c r="C96" s="78"/>
      <c r="D96" s="248" t="s">
        <v>88</v>
      </c>
      <c r="E96" s="247">
        <f>SUM(E99+E102+E105+E108+E111+E114+E117+E120+E123+E126+E129+E132+E135+E138+E141+E144+E147)</f>
        <v>12832666.01</v>
      </c>
      <c r="F96" s="16"/>
    </row>
    <row r="97" spans="1:6" s="5" customFormat="1" ht="21.75" customHeight="1">
      <c r="A97" s="17"/>
      <c r="B97" s="78"/>
      <c r="C97" s="78"/>
      <c r="D97" s="248" t="s">
        <v>87</v>
      </c>
      <c r="E97" s="156">
        <f>E96/E95*100</f>
        <v>100.75364265067512</v>
      </c>
      <c r="F97" s="16"/>
    </row>
    <row r="98" spans="1:6" s="5" customFormat="1" ht="74.25" customHeight="1">
      <c r="A98" s="17"/>
      <c r="B98" s="72"/>
      <c r="C98" s="72"/>
      <c r="D98" s="73" t="s">
        <v>161</v>
      </c>
      <c r="E98" s="74" t="s">
        <v>131</v>
      </c>
      <c r="F98" s="16"/>
    </row>
    <row r="99" spans="1:6" s="5" customFormat="1" ht="23.25" customHeight="1">
      <c r="A99" s="17"/>
      <c r="B99" s="72"/>
      <c r="C99" s="72"/>
      <c r="D99" s="81" t="s">
        <v>88</v>
      </c>
      <c r="E99" s="74" t="s">
        <v>131</v>
      </c>
      <c r="F99" s="16"/>
    </row>
    <row r="100" spans="1:6" s="5" customFormat="1" ht="23.25" customHeight="1">
      <c r="A100" s="17"/>
      <c r="B100" s="72"/>
      <c r="C100" s="72"/>
      <c r="D100" s="81" t="s">
        <v>87</v>
      </c>
      <c r="E100" s="77">
        <v>0</v>
      </c>
      <c r="F100" s="16"/>
    </row>
    <row r="101" spans="1:6" s="5" customFormat="1" ht="33" customHeight="1">
      <c r="A101" s="17"/>
      <c r="B101" s="72"/>
      <c r="C101" s="72"/>
      <c r="D101" s="73" t="s">
        <v>172</v>
      </c>
      <c r="E101" s="74" t="s">
        <v>337</v>
      </c>
      <c r="F101" s="16"/>
    </row>
    <row r="102" spans="1:6" s="5" customFormat="1" ht="27" customHeight="1">
      <c r="A102" s="17"/>
      <c r="B102" s="72"/>
      <c r="C102" s="72"/>
      <c r="D102" s="81" t="s">
        <v>88</v>
      </c>
      <c r="E102" s="74" t="s">
        <v>553</v>
      </c>
      <c r="F102" s="16"/>
    </row>
    <row r="103" spans="1:6" s="5" customFormat="1" ht="27" customHeight="1">
      <c r="A103" s="17"/>
      <c r="B103" s="72"/>
      <c r="C103" s="72"/>
      <c r="D103" s="81" t="s">
        <v>87</v>
      </c>
      <c r="E103" s="77">
        <f>E102/E101*100</f>
        <v>100.94473859856788</v>
      </c>
      <c r="F103" s="16"/>
    </row>
    <row r="104" spans="1:6" s="5" customFormat="1" ht="30" customHeight="1">
      <c r="A104" s="17"/>
      <c r="B104" s="72"/>
      <c r="C104" s="72"/>
      <c r="D104" s="73" t="s">
        <v>173</v>
      </c>
      <c r="E104" s="74" t="s">
        <v>554</v>
      </c>
      <c r="F104" s="16"/>
    </row>
    <row r="105" spans="1:6" s="5" customFormat="1" ht="24.75" customHeight="1">
      <c r="A105" s="17"/>
      <c r="B105" s="72"/>
      <c r="C105" s="72"/>
      <c r="D105" s="81" t="s">
        <v>88</v>
      </c>
      <c r="E105" s="74" t="s">
        <v>566</v>
      </c>
      <c r="F105" s="16"/>
    </row>
    <row r="106" spans="1:6" s="5" customFormat="1" ht="24" customHeight="1">
      <c r="A106" s="17"/>
      <c r="B106" s="59"/>
      <c r="C106" s="72"/>
      <c r="D106" s="81" t="s">
        <v>87</v>
      </c>
      <c r="E106" s="77">
        <f>E105/E104*100</f>
        <v>104.1870240727094</v>
      </c>
      <c r="F106" s="16"/>
    </row>
    <row r="107" spans="1:6" s="5" customFormat="1" ht="27" customHeight="1">
      <c r="A107" s="17"/>
      <c r="B107" s="59"/>
      <c r="C107" s="72"/>
      <c r="D107" s="73" t="s">
        <v>174</v>
      </c>
      <c r="E107" s="74" t="s">
        <v>555</v>
      </c>
      <c r="F107" s="16"/>
    </row>
    <row r="108" spans="1:6" s="5" customFormat="1" ht="24.75" customHeight="1">
      <c r="A108" s="17"/>
      <c r="B108" s="59"/>
      <c r="C108" s="72"/>
      <c r="D108" s="81" t="s">
        <v>88</v>
      </c>
      <c r="E108" s="74" t="s">
        <v>567</v>
      </c>
      <c r="F108" s="16"/>
    </row>
    <row r="109" spans="1:6" s="5" customFormat="1" ht="21" customHeight="1">
      <c r="A109" s="17"/>
      <c r="B109" s="59"/>
      <c r="C109" s="72"/>
      <c r="D109" s="81" t="s">
        <v>87</v>
      </c>
      <c r="E109" s="77">
        <f>E108/E107*100</f>
        <v>100.80760699173246</v>
      </c>
      <c r="F109" s="16"/>
    </row>
    <row r="110" spans="1:6" s="5" customFormat="1" ht="24.75" customHeight="1">
      <c r="A110" s="17"/>
      <c r="B110" s="59"/>
      <c r="C110" s="72"/>
      <c r="D110" s="73" t="s">
        <v>175</v>
      </c>
      <c r="E110" s="74" t="s">
        <v>556</v>
      </c>
      <c r="F110" s="16"/>
    </row>
    <row r="111" spans="1:6" s="5" customFormat="1" ht="22.5" customHeight="1">
      <c r="A111" s="17"/>
      <c r="B111" s="59"/>
      <c r="C111" s="72"/>
      <c r="D111" s="81" t="s">
        <v>88</v>
      </c>
      <c r="E111" s="74" t="s">
        <v>568</v>
      </c>
      <c r="F111" s="16"/>
    </row>
    <row r="112" spans="1:6" s="5" customFormat="1" ht="21.75" customHeight="1">
      <c r="A112" s="17"/>
      <c r="B112" s="59"/>
      <c r="C112" s="72"/>
      <c r="D112" s="81" t="s">
        <v>87</v>
      </c>
      <c r="E112" s="77">
        <f>E111/E110*100</f>
        <v>97.81882664202922</v>
      </c>
      <c r="F112" s="16"/>
    </row>
    <row r="113" spans="1:6" s="5" customFormat="1" ht="24.75" customHeight="1">
      <c r="A113" s="17"/>
      <c r="B113" s="59"/>
      <c r="C113" s="72"/>
      <c r="D113" s="73" t="s">
        <v>176</v>
      </c>
      <c r="E113" s="74" t="s">
        <v>488</v>
      </c>
      <c r="F113" s="16"/>
    </row>
    <row r="114" spans="1:6" s="5" customFormat="1" ht="21" customHeight="1">
      <c r="A114" s="17"/>
      <c r="B114" s="59"/>
      <c r="C114" s="72"/>
      <c r="D114" s="81" t="s">
        <v>88</v>
      </c>
      <c r="E114" s="74" t="s">
        <v>569</v>
      </c>
      <c r="F114" s="16"/>
    </row>
    <row r="115" spans="1:6" s="5" customFormat="1" ht="21" customHeight="1">
      <c r="A115" s="17"/>
      <c r="B115" s="59"/>
      <c r="C115" s="72"/>
      <c r="D115" s="81" t="s">
        <v>87</v>
      </c>
      <c r="E115" s="77">
        <f>E114/E113*100</f>
        <v>100.61617647058823</v>
      </c>
      <c r="F115" s="16"/>
    </row>
    <row r="116" spans="1:6" s="5" customFormat="1" ht="27" customHeight="1">
      <c r="A116" s="17"/>
      <c r="B116" s="59"/>
      <c r="C116" s="72"/>
      <c r="D116" s="73" t="s">
        <v>177</v>
      </c>
      <c r="E116" s="74" t="s">
        <v>557</v>
      </c>
      <c r="F116" s="16"/>
    </row>
    <row r="117" spans="1:6" s="5" customFormat="1" ht="23.25" customHeight="1">
      <c r="A117" s="17"/>
      <c r="B117" s="59"/>
      <c r="C117" s="72"/>
      <c r="D117" s="81" t="s">
        <v>88</v>
      </c>
      <c r="E117" s="74" t="s">
        <v>570</v>
      </c>
      <c r="F117" s="16"/>
    </row>
    <row r="118" spans="1:6" s="5" customFormat="1" ht="24" customHeight="1">
      <c r="A118" s="17"/>
      <c r="B118" s="59"/>
      <c r="C118" s="72"/>
      <c r="D118" s="81" t="s">
        <v>87</v>
      </c>
      <c r="E118" s="77">
        <f>E117/E116*100</f>
        <v>102.78629573001461</v>
      </c>
      <c r="F118" s="16"/>
    </row>
    <row r="119" spans="1:6" s="5" customFormat="1" ht="57" customHeight="1">
      <c r="A119" s="17"/>
      <c r="B119" s="59"/>
      <c r="C119" s="72"/>
      <c r="D119" s="73" t="s">
        <v>178</v>
      </c>
      <c r="E119" s="74" t="s">
        <v>558</v>
      </c>
      <c r="F119" s="16"/>
    </row>
    <row r="120" spans="1:6" s="5" customFormat="1" ht="24" customHeight="1">
      <c r="A120" s="17"/>
      <c r="B120" s="59"/>
      <c r="C120" s="72"/>
      <c r="D120" s="81" t="s">
        <v>88</v>
      </c>
      <c r="E120" s="74" t="s">
        <v>571</v>
      </c>
      <c r="F120" s="16"/>
    </row>
    <row r="121" spans="1:6" s="5" customFormat="1" ht="27" customHeight="1">
      <c r="A121" s="17"/>
      <c r="B121" s="59"/>
      <c r="C121" s="72"/>
      <c r="D121" s="81" t="s">
        <v>87</v>
      </c>
      <c r="E121" s="77">
        <f>E120/E119*100</f>
        <v>98.97345622119816</v>
      </c>
      <c r="F121" s="16"/>
    </row>
    <row r="122" spans="1:6" s="5" customFormat="1" ht="26.25" customHeight="1">
      <c r="A122" s="17"/>
      <c r="B122" s="59"/>
      <c r="C122" s="72"/>
      <c r="D122" s="73" t="s">
        <v>179</v>
      </c>
      <c r="E122" s="74" t="s">
        <v>559</v>
      </c>
      <c r="F122" s="16"/>
    </row>
    <row r="123" spans="1:6" s="5" customFormat="1" ht="24" customHeight="1">
      <c r="A123" s="17"/>
      <c r="B123" s="59"/>
      <c r="C123" s="72"/>
      <c r="D123" s="81" t="s">
        <v>88</v>
      </c>
      <c r="E123" s="74" t="s">
        <v>572</v>
      </c>
      <c r="F123" s="16"/>
    </row>
    <row r="124" spans="1:6" s="5" customFormat="1" ht="26.25" customHeight="1">
      <c r="A124" s="17"/>
      <c r="B124" s="59"/>
      <c r="C124" s="72"/>
      <c r="D124" s="81" t="s">
        <v>87</v>
      </c>
      <c r="E124" s="77">
        <f>E123/E122*100</f>
        <v>101.34534436609192</v>
      </c>
      <c r="F124" s="16"/>
    </row>
    <row r="125" spans="1:6" s="5" customFormat="1" ht="27" customHeight="1">
      <c r="A125" s="17"/>
      <c r="B125" s="59"/>
      <c r="C125" s="72"/>
      <c r="D125" s="73" t="s">
        <v>180</v>
      </c>
      <c r="E125" s="74" t="s">
        <v>340</v>
      </c>
      <c r="F125" s="16"/>
    </row>
    <row r="126" spans="1:6" s="5" customFormat="1" ht="26.25" customHeight="1">
      <c r="A126" s="17"/>
      <c r="B126" s="59"/>
      <c r="C126" s="72"/>
      <c r="D126" s="81" t="s">
        <v>88</v>
      </c>
      <c r="E126" s="74" t="s">
        <v>573</v>
      </c>
      <c r="F126" s="16"/>
    </row>
    <row r="127" spans="1:6" s="5" customFormat="1" ht="26.25" customHeight="1">
      <c r="A127" s="17"/>
      <c r="B127" s="59"/>
      <c r="C127" s="72"/>
      <c r="D127" s="81" t="s">
        <v>87</v>
      </c>
      <c r="E127" s="77">
        <f>E126/E125*100</f>
        <v>101.49172185430464</v>
      </c>
      <c r="F127" s="16"/>
    </row>
    <row r="128" spans="1:6" s="5" customFormat="1" ht="27.75" customHeight="1">
      <c r="A128" s="17"/>
      <c r="B128" s="59"/>
      <c r="C128" s="72"/>
      <c r="D128" s="73" t="s">
        <v>181</v>
      </c>
      <c r="E128" s="74" t="s">
        <v>560</v>
      </c>
      <c r="F128" s="16"/>
    </row>
    <row r="129" spans="1:6" s="5" customFormat="1" ht="26.25" customHeight="1">
      <c r="A129" s="17"/>
      <c r="B129" s="59"/>
      <c r="C129" s="72"/>
      <c r="D129" s="81" t="s">
        <v>88</v>
      </c>
      <c r="E129" s="74" t="s">
        <v>574</v>
      </c>
      <c r="F129" s="16"/>
    </row>
    <row r="130" spans="1:6" s="5" customFormat="1" ht="22.5" customHeight="1">
      <c r="A130" s="17"/>
      <c r="B130" s="59"/>
      <c r="C130" s="72"/>
      <c r="D130" s="81" t="s">
        <v>87</v>
      </c>
      <c r="E130" s="77">
        <f>E129/E128*100</f>
        <v>95.46666666666667</v>
      </c>
      <c r="F130" s="16"/>
    </row>
    <row r="131" spans="1:6" s="5" customFormat="1" ht="28.5" customHeight="1">
      <c r="A131" s="17"/>
      <c r="B131" s="59"/>
      <c r="C131" s="72"/>
      <c r="D131" s="73" t="s">
        <v>182</v>
      </c>
      <c r="E131" s="74" t="s">
        <v>561</v>
      </c>
      <c r="F131" s="16"/>
    </row>
    <row r="132" spans="1:6" s="5" customFormat="1" ht="27.75" customHeight="1">
      <c r="A132" s="17"/>
      <c r="B132" s="59"/>
      <c r="C132" s="72"/>
      <c r="D132" s="81" t="s">
        <v>88</v>
      </c>
      <c r="E132" s="74" t="s">
        <v>575</v>
      </c>
      <c r="F132" s="16"/>
    </row>
    <row r="133" spans="1:6" s="5" customFormat="1" ht="26.25" customHeight="1">
      <c r="A133" s="17"/>
      <c r="B133" s="59"/>
      <c r="C133" s="72"/>
      <c r="D133" s="81" t="s">
        <v>87</v>
      </c>
      <c r="E133" s="77">
        <f>E132/E131*100</f>
        <v>99.99804377063211</v>
      </c>
      <c r="F133" s="16"/>
    </row>
    <row r="134" spans="1:6" s="5" customFormat="1" ht="38.25" customHeight="1">
      <c r="A134" s="17"/>
      <c r="B134" s="59"/>
      <c r="C134" s="72"/>
      <c r="D134" s="73" t="s">
        <v>183</v>
      </c>
      <c r="E134" s="74" t="s">
        <v>562</v>
      </c>
      <c r="F134" s="16"/>
    </row>
    <row r="135" spans="1:6" s="5" customFormat="1" ht="23.25" customHeight="1">
      <c r="A135" s="17"/>
      <c r="B135" s="59"/>
      <c r="C135" s="72"/>
      <c r="D135" s="81" t="s">
        <v>88</v>
      </c>
      <c r="E135" s="74" t="s">
        <v>576</v>
      </c>
      <c r="F135" s="16"/>
    </row>
    <row r="136" spans="1:6" s="5" customFormat="1" ht="23.25" customHeight="1">
      <c r="A136" s="17"/>
      <c r="B136" s="59"/>
      <c r="C136" s="72"/>
      <c r="D136" s="81" t="s">
        <v>87</v>
      </c>
      <c r="E136" s="77">
        <f>E135/E134*100</f>
        <v>99.96291729323308</v>
      </c>
      <c r="F136" s="16"/>
    </row>
    <row r="137" spans="1:6" s="5" customFormat="1" ht="57.75" customHeight="1">
      <c r="A137" s="17"/>
      <c r="B137" s="59"/>
      <c r="C137" s="72"/>
      <c r="D137" s="73" t="s">
        <v>184</v>
      </c>
      <c r="E137" s="74" t="s">
        <v>563</v>
      </c>
      <c r="F137" s="16"/>
    </row>
    <row r="138" spans="1:6" s="5" customFormat="1" ht="24.75" customHeight="1">
      <c r="A138" s="17"/>
      <c r="B138" s="59"/>
      <c r="C138" s="72"/>
      <c r="D138" s="81" t="s">
        <v>88</v>
      </c>
      <c r="E138" s="74" t="s">
        <v>577</v>
      </c>
      <c r="F138" s="16"/>
    </row>
    <row r="139" spans="1:6" s="5" customFormat="1" ht="24.75" customHeight="1">
      <c r="A139" s="17"/>
      <c r="B139" s="59"/>
      <c r="C139" s="72"/>
      <c r="D139" s="81" t="s">
        <v>87</v>
      </c>
      <c r="E139" s="77">
        <f>E138/E137*100</f>
        <v>99.9073971714871</v>
      </c>
      <c r="F139" s="16"/>
    </row>
    <row r="140" spans="1:6" s="5" customFormat="1" ht="28.5" customHeight="1">
      <c r="A140" s="17"/>
      <c r="B140" s="59"/>
      <c r="C140" s="72"/>
      <c r="D140" s="73" t="s">
        <v>185</v>
      </c>
      <c r="E140" s="74" t="s">
        <v>564</v>
      </c>
      <c r="F140" s="16"/>
    </row>
    <row r="141" spans="1:6" s="5" customFormat="1" ht="24.75" customHeight="1">
      <c r="A141" s="17"/>
      <c r="B141" s="59"/>
      <c r="C141" s="72"/>
      <c r="D141" s="81" t="s">
        <v>88</v>
      </c>
      <c r="E141" s="74" t="s">
        <v>578</v>
      </c>
      <c r="F141" s="16"/>
    </row>
    <row r="142" spans="1:6" s="5" customFormat="1" ht="21" customHeight="1">
      <c r="A142" s="17"/>
      <c r="B142" s="59"/>
      <c r="C142" s="72"/>
      <c r="D142" s="81" t="s">
        <v>87</v>
      </c>
      <c r="E142" s="77">
        <f>E141/E140*100</f>
        <v>105.72231053514865</v>
      </c>
      <c r="F142" s="16"/>
    </row>
    <row r="143" spans="1:6" s="5" customFormat="1" ht="38.25" customHeight="1">
      <c r="A143" s="17"/>
      <c r="B143" s="59"/>
      <c r="C143" s="72"/>
      <c r="D143" s="73" t="s">
        <v>186</v>
      </c>
      <c r="E143" s="74" t="s">
        <v>565</v>
      </c>
      <c r="F143" s="16"/>
    </row>
    <row r="144" spans="1:6" s="5" customFormat="1" ht="21" customHeight="1">
      <c r="A144" s="17"/>
      <c r="B144" s="59"/>
      <c r="C144" s="72"/>
      <c r="D144" s="81" t="s">
        <v>88</v>
      </c>
      <c r="E144" s="74" t="s">
        <v>579</v>
      </c>
      <c r="F144" s="16"/>
    </row>
    <row r="145" spans="1:6" s="5" customFormat="1" ht="21" customHeight="1">
      <c r="A145" s="17"/>
      <c r="B145" s="59"/>
      <c r="C145" s="72"/>
      <c r="D145" s="81" t="s">
        <v>87</v>
      </c>
      <c r="E145" s="77">
        <f>E144/E143*100</f>
        <v>102.69942857142857</v>
      </c>
      <c r="F145" s="16"/>
    </row>
    <row r="146" spans="1:6" s="5" customFormat="1" ht="24.75" customHeight="1">
      <c r="A146" s="17"/>
      <c r="B146" s="59"/>
      <c r="C146" s="72"/>
      <c r="D146" s="73" t="s">
        <v>232</v>
      </c>
      <c r="E146" s="74" t="s">
        <v>338</v>
      </c>
      <c r="F146" s="16"/>
    </row>
    <row r="147" spans="1:6" s="5" customFormat="1" ht="21" customHeight="1">
      <c r="A147" s="17"/>
      <c r="B147" s="59"/>
      <c r="C147" s="72"/>
      <c r="D147" s="81" t="s">
        <v>88</v>
      </c>
      <c r="E147" s="74" t="s">
        <v>360</v>
      </c>
      <c r="F147" s="16"/>
    </row>
    <row r="148" spans="1:6" s="5" customFormat="1" ht="22.5" customHeight="1">
      <c r="A148" s="17"/>
      <c r="B148" s="59"/>
      <c r="C148" s="72"/>
      <c r="D148" s="81" t="s">
        <v>87</v>
      </c>
      <c r="E148" s="77">
        <f>E147/E146*100</f>
        <v>97.44576627011897</v>
      </c>
      <c r="F148" s="16"/>
    </row>
    <row r="149" spans="1:6" s="5" customFormat="1" ht="24" customHeight="1">
      <c r="A149" s="17"/>
      <c r="B149" s="78" t="s">
        <v>137</v>
      </c>
      <c r="C149" s="78"/>
      <c r="D149" s="79" t="s">
        <v>94</v>
      </c>
      <c r="E149" s="247">
        <f>SUM(E152+E155+E158+E161)</f>
        <v>13060637.19</v>
      </c>
      <c r="F149" s="16"/>
    </row>
    <row r="150" spans="1:6" s="5" customFormat="1" ht="21.75" customHeight="1">
      <c r="A150" s="17"/>
      <c r="B150" s="78"/>
      <c r="C150" s="78"/>
      <c r="D150" s="248" t="s">
        <v>88</v>
      </c>
      <c r="E150" s="247">
        <f>SUM(E153+E156+E159+E162)</f>
        <v>13061059.91</v>
      </c>
      <c r="F150" s="16"/>
    </row>
    <row r="151" spans="1:6" s="5" customFormat="1" ht="21" customHeight="1">
      <c r="A151" s="17"/>
      <c r="B151" s="78"/>
      <c r="C151" s="78"/>
      <c r="D151" s="248" t="s">
        <v>87</v>
      </c>
      <c r="E151" s="156">
        <f>E150/E149*100</f>
        <v>100.00323659553399</v>
      </c>
      <c r="F151" s="16"/>
    </row>
    <row r="152" spans="1:6" s="5" customFormat="1" ht="69.75" customHeight="1">
      <c r="A152" s="17"/>
      <c r="B152" s="72"/>
      <c r="C152" s="72"/>
      <c r="D152" s="73" t="s">
        <v>161</v>
      </c>
      <c r="E152" s="74" t="s">
        <v>131</v>
      </c>
      <c r="F152" s="16"/>
    </row>
    <row r="153" spans="1:6" s="5" customFormat="1" ht="21" customHeight="1">
      <c r="A153" s="17"/>
      <c r="B153" s="72"/>
      <c r="C153" s="72"/>
      <c r="D153" s="81" t="s">
        <v>88</v>
      </c>
      <c r="E153" s="74" t="s">
        <v>131</v>
      </c>
      <c r="F153" s="16"/>
    </row>
    <row r="154" spans="1:6" s="5" customFormat="1" ht="21" customHeight="1">
      <c r="A154" s="17"/>
      <c r="B154" s="72"/>
      <c r="C154" s="72"/>
      <c r="D154" s="81" t="s">
        <v>87</v>
      </c>
      <c r="E154" s="77">
        <v>0</v>
      </c>
      <c r="F154" s="16"/>
    </row>
    <row r="155" spans="1:6" s="5" customFormat="1" ht="23.25" customHeight="1">
      <c r="A155" s="17"/>
      <c r="B155" s="59"/>
      <c r="C155" s="72"/>
      <c r="D155" s="73" t="s">
        <v>165</v>
      </c>
      <c r="E155" s="74" t="s">
        <v>580</v>
      </c>
      <c r="F155" s="16"/>
    </row>
    <row r="156" spans="1:6" s="5" customFormat="1" ht="24" customHeight="1">
      <c r="A156" s="17"/>
      <c r="B156" s="59"/>
      <c r="C156" s="72"/>
      <c r="D156" s="81" t="s">
        <v>88</v>
      </c>
      <c r="E156" s="74" t="s">
        <v>581</v>
      </c>
      <c r="F156" s="16"/>
    </row>
    <row r="157" spans="1:6" s="5" customFormat="1" ht="21.75" customHeight="1">
      <c r="A157" s="17"/>
      <c r="B157" s="59"/>
      <c r="C157" s="72"/>
      <c r="D157" s="81" t="s">
        <v>87</v>
      </c>
      <c r="E157" s="77">
        <f>E156/E155*100</f>
        <v>101.3026810477658</v>
      </c>
      <c r="F157" s="16"/>
    </row>
    <row r="158" spans="1:6" s="5" customFormat="1" ht="54" customHeight="1">
      <c r="A158" s="17"/>
      <c r="B158" s="59"/>
      <c r="C158" s="72"/>
      <c r="D158" s="73" t="s">
        <v>188</v>
      </c>
      <c r="E158" s="74" t="s">
        <v>583</v>
      </c>
      <c r="F158" s="16"/>
    </row>
    <row r="159" spans="1:6" s="5" customFormat="1" ht="21.75" customHeight="1">
      <c r="A159" s="17"/>
      <c r="B159" s="59"/>
      <c r="C159" s="72"/>
      <c r="D159" s="81" t="s">
        <v>88</v>
      </c>
      <c r="E159" s="74" t="s">
        <v>583</v>
      </c>
      <c r="F159" s="16"/>
    </row>
    <row r="160" spans="1:6" s="5" customFormat="1" ht="21.75" customHeight="1">
      <c r="A160" s="17"/>
      <c r="B160" s="59"/>
      <c r="C160" s="72"/>
      <c r="D160" s="81" t="s">
        <v>87</v>
      </c>
      <c r="E160" s="77">
        <f>E159/E158*100</f>
        <v>100</v>
      </c>
      <c r="F160" s="16"/>
    </row>
    <row r="161" spans="1:6" s="5" customFormat="1" ht="27" customHeight="1">
      <c r="A161" s="17"/>
      <c r="B161" s="59"/>
      <c r="C161" s="72"/>
      <c r="D161" s="73" t="s">
        <v>187</v>
      </c>
      <c r="E161" s="74" t="s">
        <v>582</v>
      </c>
      <c r="F161" s="16"/>
    </row>
    <row r="162" spans="1:6" s="5" customFormat="1" ht="24" customHeight="1">
      <c r="A162" s="17"/>
      <c r="B162" s="59"/>
      <c r="C162" s="72"/>
      <c r="D162" s="81" t="s">
        <v>88</v>
      </c>
      <c r="E162" s="74" t="s">
        <v>582</v>
      </c>
      <c r="F162" s="16"/>
    </row>
    <row r="163" spans="1:6" s="5" customFormat="1" ht="24" customHeight="1">
      <c r="A163" s="17"/>
      <c r="B163" s="59"/>
      <c r="C163" s="72"/>
      <c r="D163" s="81" t="s">
        <v>87</v>
      </c>
      <c r="E163" s="77">
        <f>E162/E161*100</f>
        <v>100</v>
      </c>
      <c r="F163" s="16"/>
    </row>
    <row r="164" spans="1:6" s="5" customFormat="1" ht="26.25" customHeight="1">
      <c r="A164" s="17"/>
      <c r="B164" s="78" t="s">
        <v>125</v>
      </c>
      <c r="C164" s="78"/>
      <c r="D164" s="79" t="s">
        <v>95</v>
      </c>
      <c r="E164" s="247">
        <f>SUM(E170+E173+E176+E179+E182+E185+E188+E191+E194+E197+E200+E203)</f>
        <v>913924.5800000001</v>
      </c>
      <c r="F164" s="16"/>
    </row>
    <row r="165" spans="1:6" s="5" customFormat="1" ht="23.25" customHeight="1">
      <c r="A165" s="17"/>
      <c r="B165" s="38"/>
      <c r="C165" s="78"/>
      <c r="D165" s="248" t="s">
        <v>88</v>
      </c>
      <c r="E165" s="247">
        <f>SUM(E171+E174+E177+E180+E183+E186+E189+E192+E195+E198+E201+E204)</f>
        <v>892792</v>
      </c>
      <c r="F165" s="16"/>
    </row>
    <row r="166" spans="1:6" s="5" customFormat="1" ht="21" customHeight="1">
      <c r="A166" s="17"/>
      <c r="B166" s="38"/>
      <c r="C166" s="78"/>
      <c r="D166" s="248" t="s">
        <v>87</v>
      </c>
      <c r="E166" s="156">
        <f>E165/E164*100</f>
        <v>97.68771072991602</v>
      </c>
      <c r="F166" s="16"/>
    </row>
    <row r="167" spans="1:6" s="5" customFormat="1" ht="72.75" customHeight="1">
      <c r="A167" s="17"/>
      <c r="B167" s="59"/>
      <c r="C167" s="72"/>
      <c r="D167" s="73" t="s">
        <v>161</v>
      </c>
      <c r="E167" s="155">
        <v>0</v>
      </c>
      <c r="F167" s="16"/>
    </row>
    <row r="168" spans="1:6" s="5" customFormat="1" ht="22.5" customHeight="1">
      <c r="A168" s="17"/>
      <c r="B168" s="59"/>
      <c r="C168" s="72"/>
      <c r="D168" s="81" t="s">
        <v>88</v>
      </c>
      <c r="E168" s="155">
        <v>0</v>
      </c>
      <c r="F168" s="16"/>
    </row>
    <row r="169" spans="1:6" s="5" customFormat="1" ht="25.5" customHeight="1">
      <c r="A169" s="17"/>
      <c r="B169" s="59"/>
      <c r="C169" s="72"/>
      <c r="D169" s="81" t="s">
        <v>87</v>
      </c>
      <c r="E169" s="77">
        <v>0</v>
      </c>
      <c r="F169" s="16"/>
    </row>
    <row r="170" spans="1:6" s="5" customFormat="1" ht="35.25" customHeight="1">
      <c r="A170" s="17"/>
      <c r="B170" s="59"/>
      <c r="C170" s="72"/>
      <c r="D170" s="73" t="s">
        <v>205</v>
      </c>
      <c r="E170" s="74" t="s">
        <v>584</v>
      </c>
      <c r="F170" s="24"/>
    </row>
    <row r="171" spans="1:6" s="5" customFormat="1" ht="25.5" customHeight="1">
      <c r="A171" s="17"/>
      <c r="B171" s="59"/>
      <c r="C171" s="72"/>
      <c r="D171" s="81" t="s">
        <v>88</v>
      </c>
      <c r="E171" s="74" t="s">
        <v>599</v>
      </c>
      <c r="F171" s="24"/>
    </row>
    <row r="172" spans="1:6" s="5" customFormat="1" ht="25.5" customHeight="1">
      <c r="A172" s="17"/>
      <c r="B172" s="59"/>
      <c r="C172" s="72"/>
      <c r="D172" s="81" t="s">
        <v>87</v>
      </c>
      <c r="E172" s="77">
        <f>E171/E170*100</f>
        <v>97.13761467889908</v>
      </c>
      <c r="F172" s="24"/>
    </row>
    <row r="173" spans="1:6" s="5" customFormat="1" ht="55.5" customHeight="1">
      <c r="A173" s="17"/>
      <c r="B173" s="59"/>
      <c r="C173" s="72"/>
      <c r="D173" s="73" t="s">
        <v>213</v>
      </c>
      <c r="E173" s="74" t="s">
        <v>585</v>
      </c>
      <c r="F173" s="24"/>
    </row>
    <row r="174" spans="1:6" s="5" customFormat="1" ht="20.25" customHeight="1">
      <c r="A174" s="17"/>
      <c r="B174" s="59"/>
      <c r="C174" s="72"/>
      <c r="D174" s="81" t="s">
        <v>88</v>
      </c>
      <c r="E174" s="74" t="s">
        <v>600</v>
      </c>
      <c r="F174" s="24"/>
    </row>
    <row r="175" spans="1:6" s="5" customFormat="1" ht="15.75" customHeight="1">
      <c r="A175" s="17"/>
      <c r="B175" s="59"/>
      <c r="C175" s="72"/>
      <c r="D175" s="81" t="s">
        <v>87</v>
      </c>
      <c r="E175" s="77">
        <f>E174/E173*100</f>
        <v>93.96698762035763</v>
      </c>
      <c r="F175" s="24"/>
    </row>
    <row r="176" spans="1:6" s="5" customFormat="1" ht="24.75" customHeight="1">
      <c r="A176" s="17"/>
      <c r="B176" s="59"/>
      <c r="C176" s="72"/>
      <c r="D176" s="73" t="s">
        <v>209</v>
      </c>
      <c r="E176" s="74" t="s">
        <v>586</v>
      </c>
      <c r="F176" s="24"/>
    </row>
    <row r="177" spans="1:6" s="5" customFormat="1" ht="21" customHeight="1">
      <c r="A177" s="17"/>
      <c r="B177" s="59"/>
      <c r="C177" s="72"/>
      <c r="D177" s="81" t="s">
        <v>88</v>
      </c>
      <c r="E177" s="74" t="s">
        <v>594</v>
      </c>
      <c r="F177" s="24"/>
    </row>
    <row r="178" spans="1:6" s="5" customFormat="1" ht="19.5" customHeight="1">
      <c r="A178" s="17"/>
      <c r="B178" s="59"/>
      <c r="C178" s="72"/>
      <c r="D178" s="81" t="s">
        <v>87</v>
      </c>
      <c r="E178" s="77">
        <f>E177/E176*100</f>
        <v>97.33333333333334</v>
      </c>
      <c r="F178" s="24"/>
    </row>
    <row r="179" spans="1:6" s="5" customFormat="1" ht="99" customHeight="1">
      <c r="A179" s="17"/>
      <c r="B179" s="59"/>
      <c r="C179" s="72"/>
      <c r="D179" s="73" t="s">
        <v>162</v>
      </c>
      <c r="E179" s="74" t="s">
        <v>587</v>
      </c>
      <c r="F179" s="23"/>
    </row>
    <row r="180" spans="1:6" s="5" customFormat="1" ht="21.75" customHeight="1">
      <c r="A180" s="17"/>
      <c r="B180" s="59"/>
      <c r="C180" s="72"/>
      <c r="D180" s="81" t="s">
        <v>88</v>
      </c>
      <c r="E180" s="74" t="s">
        <v>595</v>
      </c>
      <c r="F180" s="16"/>
    </row>
    <row r="181" spans="1:6" s="5" customFormat="1" ht="21" customHeight="1">
      <c r="A181" s="17"/>
      <c r="B181" s="59"/>
      <c r="C181" s="72"/>
      <c r="D181" s="81" t="s">
        <v>87</v>
      </c>
      <c r="E181" s="77">
        <f>E180/E179*100</f>
        <v>93.78120681713497</v>
      </c>
      <c r="F181" s="16"/>
    </row>
    <row r="182" spans="1:6" s="5" customFormat="1" ht="21" customHeight="1">
      <c r="A182" s="17"/>
      <c r="B182" s="59"/>
      <c r="C182" s="72"/>
      <c r="D182" s="73" t="s">
        <v>164</v>
      </c>
      <c r="E182" s="74" t="s">
        <v>588</v>
      </c>
      <c r="F182" s="16"/>
    </row>
    <row r="183" spans="1:6" s="5" customFormat="1" ht="17.25" customHeight="1">
      <c r="A183" s="17"/>
      <c r="B183" s="59"/>
      <c r="C183" s="72"/>
      <c r="D183" s="81" t="s">
        <v>88</v>
      </c>
      <c r="E183" s="74" t="s">
        <v>596</v>
      </c>
      <c r="F183" s="16"/>
    </row>
    <row r="184" spans="1:6" s="5" customFormat="1" ht="17.25" customHeight="1">
      <c r="A184" s="17"/>
      <c r="B184" s="59"/>
      <c r="C184" s="72"/>
      <c r="D184" s="81" t="s">
        <v>87</v>
      </c>
      <c r="E184" s="77">
        <f>E183/E182*100</f>
        <v>100.00144449767949</v>
      </c>
      <c r="F184" s="16"/>
    </row>
    <row r="185" spans="1:6" s="5" customFormat="1" ht="18.75" customHeight="1">
      <c r="A185" s="17"/>
      <c r="B185" s="59"/>
      <c r="C185" s="72"/>
      <c r="D185" s="73" t="s">
        <v>165</v>
      </c>
      <c r="E185" s="74" t="s">
        <v>589</v>
      </c>
      <c r="F185" s="16"/>
    </row>
    <row r="186" spans="1:6" s="5" customFormat="1" ht="15.75" customHeight="1">
      <c r="A186" s="17"/>
      <c r="B186" s="59"/>
      <c r="C186" s="72"/>
      <c r="D186" s="81" t="s">
        <v>88</v>
      </c>
      <c r="E186" s="74" t="s">
        <v>589</v>
      </c>
      <c r="F186" s="16"/>
    </row>
    <row r="187" spans="1:6" s="5" customFormat="1" ht="17.25" customHeight="1">
      <c r="A187" s="17"/>
      <c r="B187" s="59"/>
      <c r="C187" s="72"/>
      <c r="D187" s="81" t="s">
        <v>87</v>
      </c>
      <c r="E187" s="77">
        <f>E186/E185*100</f>
        <v>100</v>
      </c>
      <c r="F187" s="16"/>
    </row>
    <row r="188" spans="1:6" s="5" customFormat="1" ht="38.25" customHeight="1">
      <c r="A188" s="17"/>
      <c r="B188" s="59"/>
      <c r="C188" s="72"/>
      <c r="D188" s="73" t="s">
        <v>229</v>
      </c>
      <c r="E188" s="74" t="s">
        <v>339</v>
      </c>
      <c r="F188" s="16"/>
    </row>
    <row r="189" spans="1:6" s="5" customFormat="1" ht="17.25" customHeight="1">
      <c r="A189" s="17"/>
      <c r="B189" s="59"/>
      <c r="C189" s="72"/>
      <c r="D189" s="81" t="s">
        <v>88</v>
      </c>
      <c r="E189" s="74" t="s">
        <v>339</v>
      </c>
      <c r="F189" s="16"/>
    </row>
    <row r="190" spans="1:6" s="5" customFormat="1" ht="16.5" customHeight="1">
      <c r="A190" s="17"/>
      <c r="B190" s="59"/>
      <c r="C190" s="72"/>
      <c r="D190" s="81" t="s">
        <v>87</v>
      </c>
      <c r="E190" s="77">
        <f>E189/E188*100</f>
        <v>100</v>
      </c>
      <c r="F190" s="16"/>
    </row>
    <row r="191" spans="1:6" s="5" customFormat="1" ht="39" customHeight="1">
      <c r="A191" s="17"/>
      <c r="B191" s="59"/>
      <c r="C191" s="72"/>
      <c r="D191" s="73" t="s">
        <v>230</v>
      </c>
      <c r="E191" s="74" t="s">
        <v>590</v>
      </c>
      <c r="F191" s="16"/>
    </row>
    <row r="192" spans="1:6" s="5" customFormat="1" ht="21.75" customHeight="1">
      <c r="A192" s="17"/>
      <c r="B192" s="59"/>
      <c r="C192" s="72"/>
      <c r="D192" s="81" t="s">
        <v>88</v>
      </c>
      <c r="E192" s="74" t="s">
        <v>590</v>
      </c>
      <c r="F192" s="16"/>
    </row>
    <row r="193" spans="1:6" s="5" customFormat="1" ht="21.75" customHeight="1">
      <c r="A193" s="17"/>
      <c r="B193" s="59"/>
      <c r="C193" s="72"/>
      <c r="D193" s="81" t="s">
        <v>87</v>
      </c>
      <c r="E193" s="77">
        <f>E192/E191*100</f>
        <v>100</v>
      </c>
      <c r="F193" s="16"/>
    </row>
    <row r="194" spans="1:6" s="5" customFormat="1" ht="19.5" customHeight="1">
      <c r="A194" s="18"/>
      <c r="B194" s="59"/>
      <c r="C194" s="72"/>
      <c r="D194" s="73" t="s">
        <v>166</v>
      </c>
      <c r="E194" s="74" t="s">
        <v>591</v>
      </c>
      <c r="F194" s="16"/>
    </row>
    <row r="195" spans="1:6" s="5" customFormat="1" ht="21.75" customHeight="1">
      <c r="A195" s="18"/>
      <c r="B195" s="59"/>
      <c r="C195" s="72"/>
      <c r="D195" s="81" t="s">
        <v>88</v>
      </c>
      <c r="E195" s="74" t="s">
        <v>597</v>
      </c>
      <c r="F195" s="16"/>
    </row>
    <row r="196" spans="1:6" s="5" customFormat="1" ht="19.5" customHeight="1">
      <c r="A196" s="18"/>
      <c r="B196" s="59"/>
      <c r="C196" s="72"/>
      <c r="D196" s="81" t="s">
        <v>87</v>
      </c>
      <c r="E196" s="77">
        <f>E195/E194*100</f>
        <v>96.72130009028405</v>
      </c>
      <c r="F196" s="16"/>
    </row>
    <row r="197" spans="1:6" s="5" customFormat="1" ht="64.5" customHeight="1">
      <c r="A197" s="18"/>
      <c r="B197" s="59"/>
      <c r="C197" s="72"/>
      <c r="D197" s="73" t="s">
        <v>163</v>
      </c>
      <c r="E197" s="74" t="s">
        <v>592</v>
      </c>
      <c r="F197" s="16"/>
    </row>
    <row r="198" spans="1:6" s="5" customFormat="1" ht="21" customHeight="1">
      <c r="A198" s="18"/>
      <c r="B198" s="59"/>
      <c r="C198" s="72"/>
      <c r="D198" s="81" t="s">
        <v>88</v>
      </c>
      <c r="E198" s="74" t="s">
        <v>598</v>
      </c>
      <c r="F198" s="16"/>
    </row>
    <row r="199" spans="1:6" s="5" customFormat="1" ht="20.25" customHeight="1">
      <c r="A199" s="18"/>
      <c r="B199" s="59"/>
      <c r="C199" s="72"/>
      <c r="D199" s="81" t="s">
        <v>87</v>
      </c>
      <c r="E199" s="77">
        <f>E198/E197*100</f>
        <v>97.6694237329067</v>
      </c>
      <c r="F199" s="16"/>
    </row>
    <row r="200" spans="1:6" s="5" customFormat="1" ht="55.5" customHeight="1">
      <c r="A200" s="18"/>
      <c r="B200" s="59"/>
      <c r="C200" s="72"/>
      <c r="D200" s="73" t="s">
        <v>188</v>
      </c>
      <c r="E200" s="74" t="s">
        <v>361</v>
      </c>
      <c r="F200" s="16"/>
    </row>
    <row r="201" spans="1:6" s="5" customFormat="1" ht="19.5" customHeight="1">
      <c r="A201" s="18"/>
      <c r="B201" s="59"/>
      <c r="C201" s="72"/>
      <c r="D201" s="81" t="s">
        <v>88</v>
      </c>
      <c r="E201" s="74" t="s">
        <v>609</v>
      </c>
      <c r="F201" s="16"/>
    </row>
    <row r="202" spans="1:6" s="5" customFormat="1" ht="20.25" customHeight="1">
      <c r="A202" s="18"/>
      <c r="B202" s="59"/>
      <c r="C202" s="72"/>
      <c r="D202" s="81" t="s">
        <v>87</v>
      </c>
      <c r="E202" s="77">
        <f>E201/E200*100</f>
        <v>99.70965024087796</v>
      </c>
      <c r="F202" s="16"/>
    </row>
    <row r="203" spans="1:6" s="5" customFormat="1" ht="71.25" customHeight="1">
      <c r="A203" s="18"/>
      <c r="B203" s="59"/>
      <c r="C203" s="72"/>
      <c r="D203" s="73" t="s">
        <v>552</v>
      </c>
      <c r="E203" s="74" t="s">
        <v>593</v>
      </c>
      <c r="F203" s="16"/>
    </row>
    <row r="204" spans="1:6" s="5" customFormat="1" ht="21" customHeight="1">
      <c r="A204" s="18"/>
      <c r="B204" s="59"/>
      <c r="C204" s="72"/>
      <c r="D204" s="81" t="s">
        <v>88</v>
      </c>
      <c r="E204" s="74" t="s">
        <v>601</v>
      </c>
      <c r="F204" s="16"/>
    </row>
    <row r="205" spans="1:6" s="5" customFormat="1" ht="16.5" customHeight="1">
      <c r="A205" s="18"/>
      <c r="B205" s="59"/>
      <c r="C205" s="72"/>
      <c r="D205" s="81" t="s">
        <v>87</v>
      </c>
      <c r="E205" s="77">
        <f>E204/E203*100</f>
        <v>99.7926267281106</v>
      </c>
      <c r="F205" s="16"/>
    </row>
    <row r="206" spans="1:6" s="5" customFormat="1" ht="27" customHeight="1">
      <c r="A206" s="18"/>
      <c r="B206" s="78" t="s">
        <v>138</v>
      </c>
      <c r="C206" s="78"/>
      <c r="D206" s="79" t="s">
        <v>98</v>
      </c>
      <c r="E206" s="247">
        <f>SUM(E212+E215+E218)</f>
        <v>356179</v>
      </c>
      <c r="F206" s="16"/>
    </row>
    <row r="207" spans="1:6" s="5" customFormat="1" ht="19.5" customHeight="1">
      <c r="A207" s="18"/>
      <c r="B207" s="78"/>
      <c r="C207" s="78"/>
      <c r="D207" s="248" t="s">
        <v>88</v>
      </c>
      <c r="E207" s="247">
        <f>SUM(E213+E216+E219)</f>
        <v>353513.5</v>
      </c>
      <c r="F207" s="16"/>
    </row>
    <row r="208" spans="1:6" s="5" customFormat="1" ht="24.75" customHeight="1">
      <c r="A208" s="18"/>
      <c r="B208" s="78"/>
      <c r="C208" s="78"/>
      <c r="D208" s="248" t="s">
        <v>87</v>
      </c>
      <c r="E208" s="156">
        <f>E207/E206*100</f>
        <v>99.25164032691428</v>
      </c>
      <c r="F208" s="16"/>
    </row>
    <row r="209" spans="1:6" s="5" customFormat="1" ht="69.75" customHeight="1">
      <c r="A209" s="18"/>
      <c r="B209" s="72"/>
      <c r="C209" s="72"/>
      <c r="D209" s="73" t="s">
        <v>161</v>
      </c>
      <c r="E209" s="74" t="s">
        <v>131</v>
      </c>
      <c r="F209" s="16"/>
    </row>
    <row r="210" spans="1:6" s="5" customFormat="1" ht="19.5" customHeight="1">
      <c r="A210" s="18"/>
      <c r="B210" s="72"/>
      <c r="C210" s="72"/>
      <c r="D210" s="81" t="s">
        <v>88</v>
      </c>
      <c r="E210" s="74" t="s">
        <v>131</v>
      </c>
      <c r="F210" s="16"/>
    </row>
    <row r="211" spans="1:6" s="5" customFormat="1" ht="18.75" customHeight="1">
      <c r="A211" s="18"/>
      <c r="B211" s="72"/>
      <c r="C211" s="72"/>
      <c r="D211" s="81" t="s">
        <v>87</v>
      </c>
      <c r="E211" s="74" t="s">
        <v>131</v>
      </c>
      <c r="F211" s="16"/>
    </row>
    <row r="212" spans="1:6" s="5" customFormat="1" ht="24" customHeight="1">
      <c r="A212" s="18"/>
      <c r="B212" s="72"/>
      <c r="C212" s="72"/>
      <c r="D212" s="73" t="s">
        <v>164</v>
      </c>
      <c r="E212" s="74" t="s">
        <v>610</v>
      </c>
      <c r="F212" s="16"/>
    </row>
    <row r="213" spans="1:6" s="5" customFormat="1" ht="18" customHeight="1">
      <c r="A213" s="18"/>
      <c r="B213" s="72"/>
      <c r="C213" s="72"/>
      <c r="D213" s="81" t="s">
        <v>88</v>
      </c>
      <c r="E213" s="74" t="s">
        <v>613</v>
      </c>
      <c r="F213" s="16"/>
    </row>
    <row r="214" spans="1:6" s="5" customFormat="1" ht="19.5" customHeight="1">
      <c r="A214" s="18"/>
      <c r="B214" s="72"/>
      <c r="C214" s="72"/>
      <c r="D214" s="81" t="s">
        <v>87</v>
      </c>
      <c r="E214" s="77">
        <f>E213/E212*100</f>
        <v>98.82051282051282</v>
      </c>
      <c r="F214" s="16"/>
    </row>
    <row r="215" spans="1:6" s="5" customFormat="1" ht="75.75" customHeight="1">
      <c r="A215" s="18"/>
      <c r="B215" s="72"/>
      <c r="C215" s="72"/>
      <c r="D215" s="73" t="s">
        <v>163</v>
      </c>
      <c r="E215" s="74" t="s">
        <v>611</v>
      </c>
      <c r="F215" s="16"/>
    </row>
    <row r="216" spans="1:6" s="5" customFormat="1" ht="19.5" customHeight="1">
      <c r="A216" s="18"/>
      <c r="B216" s="72"/>
      <c r="C216" s="72"/>
      <c r="D216" s="81" t="s">
        <v>88</v>
      </c>
      <c r="E216" s="74" t="s">
        <v>611</v>
      </c>
      <c r="F216" s="16"/>
    </row>
    <row r="217" spans="1:6" s="5" customFormat="1" ht="15.75" customHeight="1">
      <c r="A217" s="18"/>
      <c r="B217" s="72"/>
      <c r="C217" s="72"/>
      <c r="D217" s="81" t="s">
        <v>87</v>
      </c>
      <c r="E217" s="77">
        <f>E216/E215*100</f>
        <v>100</v>
      </c>
      <c r="F217" s="16"/>
    </row>
    <row r="218" spans="1:6" s="5" customFormat="1" ht="57" customHeight="1">
      <c r="A218" s="18"/>
      <c r="B218" s="72"/>
      <c r="C218" s="72"/>
      <c r="D218" s="73" t="s">
        <v>188</v>
      </c>
      <c r="E218" s="74" t="s">
        <v>612</v>
      </c>
      <c r="F218" s="16"/>
    </row>
    <row r="219" spans="1:6" s="5" customFormat="1" ht="18.75" customHeight="1">
      <c r="A219" s="18"/>
      <c r="B219" s="72"/>
      <c r="C219" s="72"/>
      <c r="D219" s="81" t="s">
        <v>88</v>
      </c>
      <c r="E219" s="74" t="s">
        <v>614</v>
      </c>
      <c r="F219" s="16"/>
    </row>
    <row r="220" spans="1:6" s="5" customFormat="1" ht="21" customHeight="1">
      <c r="A220" s="18"/>
      <c r="B220" s="72"/>
      <c r="C220" s="72"/>
      <c r="D220" s="81" t="s">
        <v>87</v>
      </c>
      <c r="E220" s="77">
        <f>E219/E218*100</f>
        <v>99.22448035652339</v>
      </c>
      <c r="F220" s="16"/>
    </row>
    <row r="221" spans="1:6" s="5" customFormat="1" ht="30" customHeight="1">
      <c r="A221" s="18"/>
      <c r="B221" s="78" t="s">
        <v>139</v>
      </c>
      <c r="C221" s="78"/>
      <c r="D221" s="79" t="s">
        <v>101</v>
      </c>
      <c r="E221" s="247">
        <f>SUM(E224+E227+E230)</f>
        <v>25872</v>
      </c>
      <c r="F221" s="16"/>
    </row>
    <row r="222" spans="1:6" s="5" customFormat="1" ht="24" customHeight="1">
      <c r="A222" s="18"/>
      <c r="B222" s="78"/>
      <c r="C222" s="78"/>
      <c r="D222" s="248" t="s">
        <v>88</v>
      </c>
      <c r="E222" s="247">
        <f>SUM(E225+E228+E231)</f>
        <v>25826.7</v>
      </c>
      <c r="F222" s="16"/>
    </row>
    <row r="223" spans="1:6" s="5" customFormat="1" ht="24" customHeight="1">
      <c r="A223" s="18"/>
      <c r="B223" s="78"/>
      <c r="C223" s="78"/>
      <c r="D223" s="248" t="s">
        <v>87</v>
      </c>
      <c r="E223" s="156">
        <f>E222/E221*100</f>
        <v>99.82490723562152</v>
      </c>
      <c r="F223" s="16"/>
    </row>
    <row r="224" spans="1:6" s="5" customFormat="1" ht="75.75" customHeight="1">
      <c r="A224" s="18"/>
      <c r="B224" s="72"/>
      <c r="C224" s="72"/>
      <c r="D224" s="73" t="s">
        <v>161</v>
      </c>
      <c r="E224" s="77">
        <v>0</v>
      </c>
      <c r="F224" s="16"/>
    </row>
    <row r="225" spans="1:6" s="5" customFormat="1" ht="18.75" customHeight="1">
      <c r="A225" s="18"/>
      <c r="B225" s="72"/>
      <c r="C225" s="72"/>
      <c r="D225" s="81" t="s">
        <v>88</v>
      </c>
      <c r="E225" s="74" t="s">
        <v>131</v>
      </c>
      <c r="F225" s="16"/>
    </row>
    <row r="226" spans="1:6" s="5" customFormat="1" ht="19.5" customHeight="1">
      <c r="A226" s="18"/>
      <c r="B226" s="72"/>
      <c r="C226" s="72"/>
      <c r="D226" s="81" t="s">
        <v>87</v>
      </c>
      <c r="E226" s="77">
        <v>0</v>
      </c>
      <c r="F226" s="16"/>
    </row>
    <row r="227" spans="1:6" s="5" customFormat="1" ht="49.5" customHeight="1">
      <c r="A227" s="18"/>
      <c r="B227" s="72"/>
      <c r="C227" s="72"/>
      <c r="D227" s="73" t="s">
        <v>188</v>
      </c>
      <c r="E227" s="74" t="s">
        <v>646</v>
      </c>
      <c r="F227" s="16"/>
    </row>
    <row r="228" spans="1:6" s="5" customFormat="1" ht="24" customHeight="1">
      <c r="A228" s="18"/>
      <c r="B228" s="72"/>
      <c r="C228" s="72"/>
      <c r="D228" s="81" t="s">
        <v>88</v>
      </c>
      <c r="E228" s="74" t="s">
        <v>646</v>
      </c>
      <c r="F228" s="16"/>
    </row>
    <row r="229" spans="1:6" s="5" customFormat="1" ht="24" customHeight="1">
      <c r="A229" s="18"/>
      <c r="B229" s="72"/>
      <c r="C229" s="72"/>
      <c r="D229" s="81" t="s">
        <v>87</v>
      </c>
      <c r="E229" s="77">
        <f>E228/E227*100</f>
        <v>100</v>
      </c>
      <c r="F229" s="16"/>
    </row>
    <row r="230" spans="1:6" s="5" customFormat="1" ht="89.25" customHeight="1">
      <c r="A230" s="18"/>
      <c r="B230" s="72"/>
      <c r="C230" s="72"/>
      <c r="D230" s="73" t="s">
        <v>649</v>
      </c>
      <c r="E230" s="74" t="s">
        <v>647</v>
      </c>
      <c r="F230" s="16"/>
    </row>
    <row r="231" spans="1:6" s="5" customFormat="1" ht="23.25" customHeight="1">
      <c r="A231" s="18"/>
      <c r="B231" s="72"/>
      <c r="C231" s="72"/>
      <c r="D231" s="81" t="s">
        <v>88</v>
      </c>
      <c r="E231" s="74" t="s">
        <v>648</v>
      </c>
      <c r="F231" s="16"/>
    </row>
    <row r="232" spans="1:6" s="5" customFormat="1" ht="20.25" customHeight="1">
      <c r="A232" s="18"/>
      <c r="B232" s="72"/>
      <c r="C232" s="72"/>
      <c r="D232" s="81" t="s">
        <v>87</v>
      </c>
      <c r="E232" s="77">
        <f>E231/E230*100</f>
        <v>98.45128205128204</v>
      </c>
      <c r="F232" s="16"/>
    </row>
    <row r="233" spans="1:6" s="5" customFormat="1" ht="24" customHeight="1">
      <c r="A233" s="18"/>
      <c r="B233" s="78" t="s">
        <v>214</v>
      </c>
      <c r="C233" s="78"/>
      <c r="D233" s="79" t="s">
        <v>215</v>
      </c>
      <c r="E233" s="247">
        <f>SUM(E239+E242+E245+E248+E251+E254+E257)</f>
        <v>11390123</v>
      </c>
      <c r="F233" s="16"/>
    </row>
    <row r="234" spans="1:6" s="5" customFormat="1" ht="24" customHeight="1">
      <c r="A234" s="18"/>
      <c r="B234" s="78"/>
      <c r="C234" s="78"/>
      <c r="D234" s="248" t="s">
        <v>88</v>
      </c>
      <c r="E234" s="247">
        <f>SUM(E240+E243+E246+E249+E252+E255+E258)</f>
        <v>11386615.15</v>
      </c>
      <c r="F234" s="16"/>
    </row>
    <row r="235" spans="1:6" s="5" customFormat="1" ht="24" customHeight="1">
      <c r="A235" s="18"/>
      <c r="B235" s="78"/>
      <c r="C235" s="78"/>
      <c r="D235" s="248" t="s">
        <v>87</v>
      </c>
      <c r="E235" s="156">
        <f>E234/E233*100</f>
        <v>99.9692027030788</v>
      </c>
      <c r="F235" s="16"/>
    </row>
    <row r="236" spans="1:6" s="5" customFormat="1" ht="69" customHeight="1">
      <c r="A236" s="18"/>
      <c r="B236" s="72"/>
      <c r="C236" s="72"/>
      <c r="D236" s="73" t="s">
        <v>161</v>
      </c>
      <c r="E236" s="77">
        <v>0</v>
      </c>
      <c r="F236" s="16"/>
    </row>
    <row r="237" spans="1:6" s="5" customFormat="1" ht="24" customHeight="1">
      <c r="A237" s="18"/>
      <c r="B237" s="72"/>
      <c r="C237" s="72"/>
      <c r="D237" s="81" t="s">
        <v>88</v>
      </c>
      <c r="E237" s="74" t="s">
        <v>131</v>
      </c>
      <c r="F237" s="16"/>
    </row>
    <row r="238" spans="1:6" s="5" customFormat="1" ht="24" customHeight="1">
      <c r="A238" s="18"/>
      <c r="B238" s="72"/>
      <c r="C238" s="72"/>
      <c r="D238" s="81" t="s">
        <v>87</v>
      </c>
      <c r="E238" s="77">
        <v>0</v>
      </c>
      <c r="F238" s="16"/>
    </row>
    <row r="239" spans="1:6" s="5" customFormat="1" ht="40.5" customHeight="1">
      <c r="A239" s="18"/>
      <c r="B239" s="72"/>
      <c r="C239" s="250"/>
      <c r="D239" s="251" t="s">
        <v>211</v>
      </c>
      <c r="E239" s="252" t="s">
        <v>615</v>
      </c>
      <c r="F239" s="16"/>
    </row>
    <row r="240" spans="1:6" s="5" customFormat="1" ht="20.25" customHeight="1">
      <c r="A240" s="18"/>
      <c r="B240" s="72"/>
      <c r="C240" s="72"/>
      <c r="D240" s="81" t="s">
        <v>88</v>
      </c>
      <c r="E240" s="74" t="s">
        <v>362</v>
      </c>
      <c r="F240" s="16"/>
    </row>
    <row r="241" spans="1:6" s="5" customFormat="1" ht="18.75" customHeight="1">
      <c r="A241" s="18"/>
      <c r="B241" s="72"/>
      <c r="C241" s="72"/>
      <c r="D241" s="81" t="s">
        <v>87</v>
      </c>
      <c r="E241" s="77">
        <f>E240/E239*100</f>
        <v>97.06666666666666</v>
      </c>
      <c r="F241" s="16"/>
    </row>
    <row r="242" spans="1:6" s="5" customFormat="1" ht="24.75" customHeight="1">
      <c r="A242" s="18"/>
      <c r="B242" s="72"/>
      <c r="C242" s="250"/>
      <c r="D242" s="253" t="s">
        <v>232</v>
      </c>
      <c r="E242" s="252" t="s">
        <v>616</v>
      </c>
      <c r="F242" s="60"/>
    </row>
    <row r="243" spans="1:6" s="5" customFormat="1" ht="20.25" customHeight="1">
      <c r="A243" s="18"/>
      <c r="B243" s="72"/>
      <c r="C243" s="72"/>
      <c r="D243" s="81" t="s">
        <v>88</v>
      </c>
      <c r="E243" s="74" t="s">
        <v>622</v>
      </c>
      <c r="F243" s="16"/>
    </row>
    <row r="244" spans="1:6" s="5" customFormat="1" ht="18.75" customHeight="1">
      <c r="A244" s="18"/>
      <c r="B244" s="72"/>
      <c r="C244" s="72"/>
      <c r="D244" s="81" t="s">
        <v>87</v>
      </c>
      <c r="E244" s="77">
        <f>E243/E242*100</f>
        <v>95.35436893203884</v>
      </c>
      <c r="F244" s="16"/>
    </row>
    <row r="245" spans="1:6" s="5" customFormat="1" ht="78" customHeight="1">
      <c r="A245" s="18"/>
      <c r="B245" s="72"/>
      <c r="C245" s="72"/>
      <c r="D245" s="73" t="s">
        <v>163</v>
      </c>
      <c r="E245" s="74" t="s">
        <v>617</v>
      </c>
      <c r="F245" s="16"/>
    </row>
    <row r="246" spans="1:6" s="5" customFormat="1" ht="20.25" customHeight="1">
      <c r="A246" s="18"/>
      <c r="B246" s="72"/>
      <c r="C246" s="72"/>
      <c r="D246" s="81" t="s">
        <v>88</v>
      </c>
      <c r="E246" s="74" t="s">
        <v>623</v>
      </c>
      <c r="F246" s="16"/>
    </row>
    <row r="247" spans="1:6" s="5" customFormat="1" ht="24" customHeight="1">
      <c r="A247" s="18"/>
      <c r="B247" s="72"/>
      <c r="C247" s="72"/>
      <c r="D247" s="81" t="s">
        <v>87</v>
      </c>
      <c r="E247" s="77">
        <f>E246/E245*100</f>
        <v>99.95232543743525</v>
      </c>
      <c r="F247" s="16"/>
    </row>
    <row r="248" spans="1:6" s="5" customFormat="1" ht="49.5" customHeight="1">
      <c r="A248" s="18"/>
      <c r="B248" s="72"/>
      <c r="C248" s="72"/>
      <c r="D248" s="73" t="s">
        <v>188</v>
      </c>
      <c r="E248" s="74" t="s">
        <v>620</v>
      </c>
      <c r="F248" s="16"/>
    </row>
    <row r="249" spans="1:6" s="5" customFormat="1" ht="18.75" customHeight="1">
      <c r="A249" s="18"/>
      <c r="B249" s="72"/>
      <c r="C249" s="72"/>
      <c r="D249" s="81" t="s">
        <v>88</v>
      </c>
      <c r="E249" s="74" t="s">
        <v>620</v>
      </c>
      <c r="F249" s="16"/>
    </row>
    <row r="250" spans="1:6" s="5" customFormat="1" ht="20.25" customHeight="1">
      <c r="A250" s="18"/>
      <c r="B250" s="72"/>
      <c r="C250" s="72"/>
      <c r="D250" s="81" t="s">
        <v>87</v>
      </c>
      <c r="E250" s="77">
        <f>E249/E248*100</f>
        <v>100</v>
      </c>
      <c r="F250" s="16"/>
    </row>
    <row r="251" spans="1:6" s="5" customFormat="1" ht="108" customHeight="1">
      <c r="A251" s="18"/>
      <c r="B251" s="72"/>
      <c r="C251" s="72"/>
      <c r="D251" s="82" t="s">
        <v>210</v>
      </c>
      <c r="E251" s="74" t="s">
        <v>618</v>
      </c>
      <c r="F251" s="16"/>
    </row>
    <row r="252" spans="1:6" s="5" customFormat="1" ht="18.75" customHeight="1">
      <c r="A252" s="18"/>
      <c r="B252" s="72"/>
      <c r="C252" s="72"/>
      <c r="D252" s="81" t="s">
        <v>88</v>
      </c>
      <c r="E252" s="90">
        <v>7686556.86</v>
      </c>
      <c r="F252" s="16"/>
    </row>
    <row r="253" spans="1:6" s="5" customFormat="1" ht="24" customHeight="1">
      <c r="A253" s="18"/>
      <c r="B253" s="72"/>
      <c r="C253" s="72"/>
      <c r="D253" s="81" t="s">
        <v>87</v>
      </c>
      <c r="E253" s="77">
        <f>E252/E251*100</f>
        <v>99.9786277672277</v>
      </c>
      <c r="F253" s="16"/>
    </row>
    <row r="254" spans="1:6" s="5" customFormat="1" ht="64.5" customHeight="1">
      <c r="A254" s="18"/>
      <c r="B254" s="72"/>
      <c r="C254" s="72"/>
      <c r="D254" s="73" t="s">
        <v>170</v>
      </c>
      <c r="E254" s="74" t="s">
        <v>340</v>
      </c>
      <c r="F254" s="16"/>
    </row>
    <row r="255" spans="1:6" s="5" customFormat="1" ht="24" customHeight="1">
      <c r="A255" s="18"/>
      <c r="B255" s="72"/>
      <c r="C255" s="72"/>
      <c r="D255" s="81" t="s">
        <v>88</v>
      </c>
      <c r="E255" s="74" t="s">
        <v>621</v>
      </c>
      <c r="F255" s="16"/>
    </row>
    <row r="256" spans="1:6" s="5" customFormat="1" ht="21" customHeight="1">
      <c r="A256" s="18"/>
      <c r="B256" s="72"/>
      <c r="C256" s="72"/>
      <c r="D256" s="81" t="s">
        <v>87</v>
      </c>
      <c r="E256" s="77">
        <f>E255/E254*100</f>
        <v>103.22294701986756</v>
      </c>
      <c r="F256" s="16"/>
    </row>
    <row r="257" spans="1:6" s="5" customFormat="1" ht="85.5" customHeight="1">
      <c r="A257" s="18"/>
      <c r="B257" s="72"/>
      <c r="C257" s="72"/>
      <c r="D257" s="254" t="s">
        <v>216</v>
      </c>
      <c r="E257" s="74" t="s">
        <v>619</v>
      </c>
      <c r="F257" s="16"/>
    </row>
    <row r="258" spans="1:6" s="5" customFormat="1" ht="24" customHeight="1">
      <c r="A258" s="18"/>
      <c r="B258" s="72"/>
      <c r="C258" s="72"/>
      <c r="D258" s="81" t="s">
        <v>88</v>
      </c>
      <c r="E258" s="74" t="s">
        <v>624</v>
      </c>
      <c r="F258" s="16"/>
    </row>
    <row r="259" spans="1:6" s="5" customFormat="1" ht="20.25" customHeight="1">
      <c r="A259" s="18"/>
      <c r="B259" s="72"/>
      <c r="C259" s="72"/>
      <c r="D259" s="81" t="s">
        <v>87</v>
      </c>
      <c r="E259" s="77">
        <f>E258/E257*100</f>
        <v>92.27007299270072</v>
      </c>
      <c r="F259" s="16"/>
    </row>
    <row r="260" spans="1:6" s="5" customFormat="1" ht="37.5" customHeight="1">
      <c r="A260" s="18"/>
      <c r="B260" s="78" t="s">
        <v>140</v>
      </c>
      <c r="C260" s="78"/>
      <c r="D260" s="79" t="s">
        <v>99</v>
      </c>
      <c r="E260" s="247">
        <f>SUM(E266+E269+E272+E275+E278)</f>
        <v>340843.18999999994</v>
      </c>
      <c r="F260" s="16"/>
    </row>
    <row r="261" spans="1:6" s="5" customFormat="1" ht="25.5" customHeight="1">
      <c r="A261" s="18"/>
      <c r="B261" s="78"/>
      <c r="C261" s="78"/>
      <c r="D261" s="248" t="s">
        <v>88</v>
      </c>
      <c r="E261" s="247">
        <f>SUM(E267+E270+E273+E276+E279)</f>
        <v>368970.0999999999</v>
      </c>
      <c r="F261" s="16"/>
    </row>
    <row r="262" spans="1:6" s="5" customFormat="1" ht="17.25" customHeight="1">
      <c r="A262" s="18"/>
      <c r="B262" s="78"/>
      <c r="C262" s="78"/>
      <c r="D262" s="248" t="s">
        <v>87</v>
      </c>
      <c r="E262" s="156">
        <f>E261/E260*100</f>
        <v>108.2521554853421</v>
      </c>
      <c r="F262" s="16"/>
    </row>
    <row r="263" spans="1:6" s="5" customFormat="1" ht="71.25" customHeight="1">
      <c r="A263" s="18"/>
      <c r="B263" s="59"/>
      <c r="C263" s="72"/>
      <c r="D263" s="73" t="s">
        <v>161</v>
      </c>
      <c r="E263" s="74" t="s">
        <v>131</v>
      </c>
      <c r="F263" s="16"/>
    </row>
    <row r="264" spans="1:6" s="5" customFormat="1" ht="21.75" customHeight="1">
      <c r="A264" s="18"/>
      <c r="B264" s="59"/>
      <c r="C264" s="72"/>
      <c r="D264" s="81" t="s">
        <v>88</v>
      </c>
      <c r="E264" s="74" t="s">
        <v>131</v>
      </c>
      <c r="F264" s="16"/>
    </row>
    <row r="265" spans="1:6" s="5" customFormat="1" ht="21.75" customHeight="1">
      <c r="A265" s="18"/>
      <c r="B265" s="59"/>
      <c r="C265" s="72"/>
      <c r="D265" s="81" t="s">
        <v>87</v>
      </c>
      <c r="E265" s="74" t="s">
        <v>131</v>
      </c>
      <c r="F265" s="16"/>
    </row>
    <row r="266" spans="1:6" s="5" customFormat="1" ht="21" customHeight="1">
      <c r="A266" s="18"/>
      <c r="B266" s="72"/>
      <c r="C266" s="72"/>
      <c r="D266" s="73" t="s">
        <v>169</v>
      </c>
      <c r="E266" s="74" t="s">
        <v>625</v>
      </c>
      <c r="F266" s="16"/>
    </row>
    <row r="267" spans="1:6" s="5" customFormat="1" ht="23.25" customHeight="1">
      <c r="A267" s="18"/>
      <c r="B267" s="72"/>
      <c r="C267" s="72"/>
      <c r="D267" s="81" t="s">
        <v>88</v>
      </c>
      <c r="E267" s="74" t="s">
        <v>625</v>
      </c>
      <c r="F267" s="16"/>
    </row>
    <row r="268" spans="1:6" s="5" customFormat="1" ht="21" customHeight="1">
      <c r="A268" s="18"/>
      <c r="B268" s="72"/>
      <c r="C268" s="72"/>
      <c r="D268" s="81" t="s">
        <v>87</v>
      </c>
      <c r="E268" s="77">
        <f>E267/E266*100</f>
        <v>100</v>
      </c>
      <c r="F268" s="16"/>
    </row>
    <row r="269" spans="1:6" s="5" customFormat="1" ht="24" customHeight="1">
      <c r="A269" s="18"/>
      <c r="B269" s="59"/>
      <c r="C269" s="72"/>
      <c r="D269" s="73" t="s">
        <v>164</v>
      </c>
      <c r="E269" s="74" t="s">
        <v>341</v>
      </c>
      <c r="F269" s="16"/>
    </row>
    <row r="270" spans="1:6" s="5" customFormat="1" ht="24.75" customHeight="1">
      <c r="A270" s="18"/>
      <c r="B270" s="59"/>
      <c r="C270" s="72"/>
      <c r="D270" s="81" t="s">
        <v>88</v>
      </c>
      <c r="E270" s="74" t="s">
        <v>626</v>
      </c>
      <c r="F270" s="16"/>
    </row>
    <row r="271" spans="1:6" s="5" customFormat="1" ht="23.25" customHeight="1">
      <c r="A271" s="18"/>
      <c r="B271" s="59"/>
      <c r="C271" s="72"/>
      <c r="D271" s="81" t="s">
        <v>87</v>
      </c>
      <c r="E271" s="77">
        <f>E270/E269*100</f>
        <v>109.62252503441128</v>
      </c>
      <c r="F271" s="16"/>
    </row>
    <row r="272" spans="1:6" s="5" customFormat="1" ht="23.25" customHeight="1">
      <c r="A272" s="18"/>
      <c r="B272" s="59"/>
      <c r="C272" s="72"/>
      <c r="D272" s="73" t="s">
        <v>165</v>
      </c>
      <c r="E272" s="74" t="s">
        <v>627</v>
      </c>
      <c r="F272" s="16"/>
    </row>
    <row r="273" spans="1:6" s="5" customFormat="1" ht="23.25" customHeight="1">
      <c r="A273" s="18"/>
      <c r="B273" s="59"/>
      <c r="C273" s="72"/>
      <c r="D273" s="81" t="s">
        <v>88</v>
      </c>
      <c r="E273" s="74" t="s">
        <v>628</v>
      </c>
      <c r="F273" s="16"/>
    </row>
    <row r="274" spans="1:6" s="5" customFormat="1" ht="23.25" customHeight="1">
      <c r="A274" s="18"/>
      <c r="B274" s="59"/>
      <c r="C274" s="72"/>
      <c r="D274" s="81" t="s">
        <v>87</v>
      </c>
      <c r="E274" s="77">
        <f>E273/E272*100</f>
        <v>110.81999999999998</v>
      </c>
      <c r="F274" s="16"/>
    </row>
    <row r="275" spans="1:6" s="5" customFormat="1" ht="36.75" customHeight="1">
      <c r="A275" s="18"/>
      <c r="B275" s="59"/>
      <c r="C275" s="72"/>
      <c r="D275" s="73" t="s">
        <v>230</v>
      </c>
      <c r="E275" s="74" t="s">
        <v>629</v>
      </c>
      <c r="F275" s="16"/>
    </row>
    <row r="276" spans="1:6" s="5" customFormat="1" ht="23.25" customHeight="1">
      <c r="A276" s="18"/>
      <c r="B276" s="59"/>
      <c r="C276" s="72"/>
      <c r="D276" s="81" t="s">
        <v>88</v>
      </c>
      <c r="E276" s="74" t="s">
        <v>629</v>
      </c>
      <c r="F276" s="16"/>
    </row>
    <row r="277" spans="1:6" s="5" customFormat="1" ht="23.25" customHeight="1">
      <c r="A277" s="18"/>
      <c r="B277" s="59"/>
      <c r="C277" s="72"/>
      <c r="D277" s="81" t="s">
        <v>87</v>
      </c>
      <c r="E277" s="77">
        <f>E276/E275*100</f>
        <v>100</v>
      </c>
      <c r="F277" s="16"/>
    </row>
    <row r="278" spans="1:6" s="5" customFormat="1" ht="71.25" customHeight="1">
      <c r="A278" s="18"/>
      <c r="B278" s="59"/>
      <c r="C278" s="72"/>
      <c r="D278" s="73" t="s">
        <v>631</v>
      </c>
      <c r="E278" s="74" t="s">
        <v>560</v>
      </c>
      <c r="F278" s="16"/>
    </row>
    <row r="279" spans="1:6" s="5" customFormat="1" ht="23.25" customHeight="1">
      <c r="A279" s="18"/>
      <c r="B279" s="59"/>
      <c r="C279" s="72"/>
      <c r="D279" s="81" t="s">
        <v>88</v>
      </c>
      <c r="E279" s="74" t="s">
        <v>630</v>
      </c>
      <c r="F279" s="16"/>
    </row>
    <row r="280" spans="1:6" s="5" customFormat="1" ht="23.25" customHeight="1">
      <c r="A280" s="18"/>
      <c r="B280" s="59"/>
      <c r="C280" s="72"/>
      <c r="D280" s="81" t="s">
        <v>87</v>
      </c>
      <c r="E280" s="77">
        <f>E279/E278*100</f>
        <v>90.3008095238095</v>
      </c>
      <c r="F280" s="16"/>
    </row>
    <row r="281" spans="1:6" s="5" customFormat="1" ht="20.25" customHeight="1">
      <c r="A281" s="18"/>
      <c r="B281" s="58"/>
      <c r="C281" s="255"/>
      <c r="D281" s="79" t="s">
        <v>190</v>
      </c>
      <c r="E281" s="247">
        <f>SUM(E8+E23+E38+E53+E74+E83+E95+E149+E164+E206+E221+E233+E260)</f>
        <v>41023517.87</v>
      </c>
      <c r="F281" s="19"/>
    </row>
    <row r="282" spans="1:6" s="5" customFormat="1" ht="24" customHeight="1">
      <c r="A282" s="18"/>
      <c r="B282" s="201"/>
      <c r="C282" s="264"/>
      <c r="D282" s="248" t="s">
        <v>88</v>
      </c>
      <c r="E282" s="247">
        <f>SUM(E9+E24+E39+E54+E75+E84+E96+E150+E165+E207+E222+E234+E261)</f>
        <v>41085506.06</v>
      </c>
      <c r="F282" s="27"/>
    </row>
    <row r="283" spans="1:6" s="5" customFormat="1" ht="24.75" customHeight="1">
      <c r="A283" s="18"/>
      <c r="B283" s="58"/>
      <c r="C283" s="255"/>
      <c r="D283" s="248" t="s">
        <v>87</v>
      </c>
      <c r="E283" s="156">
        <f>E282/E281*100</f>
        <v>100.15110403304865</v>
      </c>
      <c r="F283" s="19"/>
    </row>
    <row r="284" spans="1:7" s="5" customFormat="1" ht="73.5" customHeight="1">
      <c r="A284" s="18"/>
      <c r="B284" s="59"/>
      <c r="C284" s="72"/>
      <c r="D284" s="79" t="s">
        <v>161</v>
      </c>
      <c r="E284" s="247">
        <f>SUM(E11+E26+E41+E56+E77+E98+E152+E167+E209+E224+E263)</f>
        <v>0</v>
      </c>
      <c r="F284" s="16"/>
      <c r="G284" s="41"/>
    </row>
    <row r="285" spans="1:6" s="5" customFormat="1" ht="22.5" customHeight="1">
      <c r="A285" s="18"/>
      <c r="B285" s="59"/>
      <c r="C285" s="72"/>
      <c r="D285" s="248" t="s">
        <v>88</v>
      </c>
      <c r="E285" s="247">
        <f>SUM(E12+E27+E42+E57+E78+E99+E153+E168+E210+E225+E264)</f>
        <v>0</v>
      </c>
      <c r="F285" s="24"/>
    </row>
    <row r="286" spans="1:6" s="5" customFormat="1" ht="21.75" customHeight="1">
      <c r="A286" s="18"/>
      <c r="B286" s="59"/>
      <c r="C286" s="72"/>
      <c r="D286" s="248" t="s">
        <v>87</v>
      </c>
      <c r="E286" s="156">
        <v>0</v>
      </c>
      <c r="F286" s="24"/>
    </row>
    <row r="287" spans="1:6" s="5" customFormat="1" ht="21" customHeight="1">
      <c r="A287" s="17"/>
      <c r="B287" s="78" t="s">
        <v>189</v>
      </c>
      <c r="C287" s="257"/>
      <c r="D287" s="257"/>
      <c r="E287" s="257"/>
      <c r="F287" s="25"/>
    </row>
    <row r="288" spans="1:6" s="5" customFormat="1" ht="24" customHeight="1">
      <c r="A288" s="17"/>
      <c r="B288" s="78" t="s">
        <v>82</v>
      </c>
      <c r="C288" s="78"/>
      <c r="D288" s="79" t="s">
        <v>91</v>
      </c>
      <c r="E288" s="247">
        <f>SUM(E294+E297)</f>
        <v>760283</v>
      </c>
      <c r="F288" s="16"/>
    </row>
    <row r="289" spans="1:6" s="5" customFormat="1" ht="22.5" customHeight="1">
      <c r="A289" s="17"/>
      <c r="B289" s="38"/>
      <c r="C289" s="78"/>
      <c r="D289" s="248" t="s">
        <v>88</v>
      </c>
      <c r="E289" s="247">
        <f>SUM(E295+E298)</f>
        <v>760262.06</v>
      </c>
      <c r="F289" s="16"/>
    </row>
    <row r="290" spans="1:6" s="5" customFormat="1" ht="21.75" customHeight="1">
      <c r="A290" s="17"/>
      <c r="B290" s="38"/>
      <c r="C290" s="78"/>
      <c r="D290" s="248" t="s">
        <v>87</v>
      </c>
      <c r="E290" s="156">
        <f>E289/E288*100</f>
        <v>99.99724576243321</v>
      </c>
      <c r="F290" s="16"/>
    </row>
    <row r="291" spans="1:6" s="5" customFormat="1" ht="67.5" customHeight="1">
      <c r="A291" s="17"/>
      <c r="B291" s="59"/>
      <c r="C291" s="72"/>
      <c r="D291" s="73" t="s">
        <v>161</v>
      </c>
      <c r="E291" s="74" t="s">
        <v>131</v>
      </c>
      <c r="F291" s="16"/>
    </row>
    <row r="292" spans="1:6" s="5" customFormat="1" ht="21" customHeight="1">
      <c r="A292" s="17"/>
      <c r="B292" s="59"/>
      <c r="C292" s="72"/>
      <c r="D292" s="81" t="s">
        <v>88</v>
      </c>
      <c r="E292" s="74" t="s">
        <v>131</v>
      </c>
      <c r="F292" s="16"/>
    </row>
    <row r="293" spans="1:6" s="5" customFormat="1" ht="22.5" customHeight="1">
      <c r="A293" s="17"/>
      <c r="B293" s="59"/>
      <c r="C293" s="72"/>
      <c r="D293" s="81" t="s">
        <v>87</v>
      </c>
      <c r="E293" s="77">
        <v>0</v>
      </c>
      <c r="F293" s="16"/>
    </row>
    <row r="294" spans="1:6" s="5" customFormat="1" ht="83.25" customHeight="1">
      <c r="A294" s="17"/>
      <c r="B294" s="59"/>
      <c r="C294" s="72"/>
      <c r="D294" s="254" t="s">
        <v>632</v>
      </c>
      <c r="E294" s="74" t="s">
        <v>525</v>
      </c>
      <c r="F294" s="16"/>
    </row>
    <row r="295" spans="1:6" s="5" customFormat="1" ht="22.5" customHeight="1">
      <c r="A295" s="17"/>
      <c r="B295" s="59"/>
      <c r="C295" s="72"/>
      <c r="D295" s="81" t="s">
        <v>88</v>
      </c>
      <c r="E295" s="74" t="s">
        <v>525</v>
      </c>
      <c r="F295" s="16"/>
    </row>
    <row r="296" spans="1:6" s="5" customFormat="1" ht="22.5" customHeight="1">
      <c r="A296" s="17"/>
      <c r="B296" s="59"/>
      <c r="C296" s="72"/>
      <c r="D296" s="81" t="s">
        <v>87</v>
      </c>
      <c r="E296" s="77">
        <f>E295/E294*100</f>
        <v>100</v>
      </c>
      <c r="F296" s="16"/>
    </row>
    <row r="297" spans="1:6" s="5" customFormat="1" ht="87.75" customHeight="1">
      <c r="A297" s="17"/>
      <c r="B297" s="72"/>
      <c r="C297" s="72"/>
      <c r="D297" s="254" t="s">
        <v>206</v>
      </c>
      <c r="E297" s="74" t="s">
        <v>332</v>
      </c>
      <c r="F297" s="16"/>
    </row>
    <row r="298" spans="1:6" s="5" customFormat="1" ht="19.5" customHeight="1">
      <c r="A298" s="17"/>
      <c r="B298" s="72"/>
      <c r="C298" s="72"/>
      <c r="D298" s="81" t="s">
        <v>88</v>
      </c>
      <c r="E298" s="74" t="s">
        <v>643</v>
      </c>
      <c r="F298" s="16"/>
    </row>
    <row r="299" spans="1:6" s="5" customFormat="1" ht="22.5" customHeight="1">
      <c r="A299" s="17"/>
      <c r="B299" s="72"/>
      <c r="C299" s="72"/>
      <c r="D299" s="81" t="s">
        <v>87</v>
      </c>
      <c r="E299" s="77">
        <f>E298/E297*100</f>
        <v>99.97795789473683</v>
      </c>
      <c r="F299" s="16"/>
    </row>
    <row r="300" spans="1:6" s="5" customFormat="1" ht="27" customHeight="1">
      <c r="A300" s="17"/>
      <c r="B300" s="78" t="s">
        <v>132</v>
      </c>
      <c r="C300" s="78"/>
      <c r="D300" s="79" t="s">
        <v>92</v>
      </c>
      <c r="E300" s="247">
        <f>SUM(E306+E309)</f>
        <v>323860.51</v>
      </c>
      <c r="F300" s="16"/>
    </row>
    <row r="301" spans="1:6" s="5" customFormat="1" ht="24.75" customHeight="1">
      <c r="A301" s="17"/>
      <c r="B301" s="78"/>
      <c r="C301" s="78"/>
      <c r="D301" s="248" t="s">
        <v>88</v>
      </c>
      <c r="E301" s="247">
        <f>SUM(E307+E310)</f>
        <v>319969.45999999996</v>
      </c>
      <c r="F301" s="16"/>
    </row>
    <row r="302" spans="1:6" s="5" customFormat="1" ht="27" customHeight="1">
      <c r="A302" s="17"/>
      <c r="B302" s="78"/>
      <c r="C302" s="78"/>
      <c r="D302" s="248" t="s">
        <v>87</v>
      </c>
      <c r="E302" s="156">
        <f>E301/E300*100</f>
        <v>98.79854138437562</v>
      </c>
      <c r="F302" s="16"/>
    </row>
    <row r="303" spans="1:6" s="5" customFormat="1" ht="76.5" customHeight="1">
      <c r="A303" s="17"/>
      <c r="B303" s="72"/>
      <c r="C303" s="72"/>
      <c r="D303" s="73" t="s">
        <v>161</v>
      </c>
      <c r="E303" s="74" t="s">
        <v>131</v>
      </c>
      <c r="F303" s="16"/>
    </row>
    <row r="304" spans="1:6" s="5" customFormat="1" ht="23.25" customHeight="1">
      <c r="A304" s="17"/>
      <c r="B304" s="72"/>
      <c r="C304" s="72"/>
      <c r="D304" s="81" t="s">
        <v>88</v>
      </c>
      <c r="E304" s="74" t="s">
        <v>131</v>
      </c>
      <c r="F304" s="16"/>
    </row>
    <row r="305" spans="1:6" s="5" customFormat="1" ht="23.25" customHeight="1">
      <c r="A305" s="17"/>
      <c r="B305" s="72"/>
      <c r="C305" s="72"/>
      <c r="D305" s="81" t="s">
        <v>87</v>
      </c>
      <c r="E305" s="77">
        <v>0</v>
      </c>
      <c r="F305" s="16"/>
    </row>
    <row r="306" spans="1:6" s="5" customFormat="1" ht="59.25" customHeight="1">
      <c r="A306" s="17"/>
      <c r="B306" s="59"/>
      <c r="C306" s="72"/>
      <c r="D306" s="254" t="s">
        <v>342</v>
      </c>
      <c r="E306" s="74" t="s">
        <v>633</v>
      </c>
      <c r="F306" s="16"/>
    </row>
    <row r="307" spans="1:6" s="5" customFormat="1" ht="23.25" customHeight="1">
      <c r="A307" s="17"/>
      <c r="B307" s="59"/>
      <c r="C307" s="72"/>
      <c r="D307" s="81" t="s">
        <v>88</v>
      </c>
      <c r="E307" s="74" t="s">
        <v>644</v>
      </c>
      <c r="F307" s="16"/>
    </row>
    <row r="308" spans="1:6" s="5" customFormat="1" ht="23.25" customHeight="1">
      <c r="A308" s="17"/>
      <c r="B308" s="59"/>
      <c r="C308" s="72"/>
      <c r="D308" s="81" t="s">
        <v>87</v>
      </c>
      <c r="E308" s="77">
        <f>E307/E306*100</f>
        <v>106.85375860707742</v>
      </c>
      <c r="F308" s="16"/>
    </row>
    <row r="309" spans="1:6" s="5" customFormat="1" ht="51" customHeight="1">
      <c r="A309" s="17"/>
      <c r="B309" s="59"/>
      <c r="C309" s="72"/>
      <c r="D309" s="73" t="s">
        <v>191</v>
      </c>
      <c r="E309" s="74" t="s">
        <v>634</v>
      </c>
      <c r="F309" s="16"/>
    </row>
    <row r="310" spans="1:6" s="5" customFormat="1" ht="21" customHeight="1">
      <c r="A310" s="17"/>
      <c r="B310" s="59"/>
      <c r="C310" s="72"/>
      <c r="D310" s="81" t="s">
        <v>88</v>
      </c>
      <c r="E310" s="74" t="s">
        <v>645</v>
      </c>
      <c r="F310" s="26"/>
    </row>
    <row r="311" spans="1:6" s="5" customFormat="1" ht="21" customHeight="1">
      <c r="A311" s="17"/>
      <c r="B311" s="59"/>
      <c r="C311" s="72"/>
      <c r="D311" s="81" t="s">
        <v>87</v>
      </c>
      <c r="E311" s="77">
        <f>E310/E309*100</f>
        <v>98.3255900621118</v>
      </c>
      <c r="F311" s="26"/>
    </row>
    <row r="312" spans="1:6" s="5" customFormat="1" ht="36" customHeight="1">
      <c r="A312" s="17"/>
      <c r="B312" s="78" t="s">
        <v>135</v>
      </c>
      <c r="C312" s="78"/>
      <c r="D312" s="79" t="s">
        <v>260</v>
      </c>
      <c r="E312" s="247">
        <f>SUM(E318+E321)</f>
        <v>29040</v>
      </c>
      <c r="F312" s="26"/>
    </row>
    <row r="313" spans="1:6" s="5" customFormat="1" ht="21" customHeight="1">
      <c r="A313" s="17"/>
      <c r="B313" s="78"/>
      <c r="C313" s="78"/>
      <c r="D313" s="248" t="s">
        <v>88</v>
      </c>
      <c r="E313" s="247">
        <f>SUM(E319+E322)</f>
        <v>29040</v>
      </c>
      <c r="F313" s="26"/>
    </row>
    <row r="314" spans="1:6" s="5" customFormat="1" ht="21" customHeight="1">
      <c r="A314" s="17"/>
      <c r="B314" s="78"/>
      <c r="C314" s="78"/>
      <c r="D314" s="248" t="s">
        <v>87</v>
      </c>
      <c r="E314" s="247">
        <f>SUM(E320)</f>
        <v>100</v>
      </c>
      <c r="F314" s="26"/>
    </row>
    <row r="315" spans="1:6" s="5" customFormat="1" ht="67.5" customHeight="1">
      <c r="A315" s="17"/>
      <c r="B315" s="72"/>
      <c r="C315" s="72"/>
      <c r="D315" s="73" t="s">
        <v>161</v>
      </c>
      <c r="E315" s="74" t="s">
        <v>131</v>
      </c>
      <c r="F315" s="26"/>
    </row>
    <row r="316" spans="1:6" s="5" customFormat="1" ht="20.25" customHeight="1">
      <c r="A316" s="17"/>
      <c r="B316" s="72"/>
      <c r="C316" s="72"/>
      <c r="D316" s="81" t="s">
        <v>88</v>
      </c>
      <c r="E316" s="74" t="s">
        <v>131</v>
      </c>
      <c r="F316" s="26"/>
    </row>
    <row r="317" spans="1:6" s="5" customFormat="1" ht="21" customHeight="1">
      <c r="A317" s="17"/>
      <c r="B317" s="72"/>
      <c r="C317" s="72"/>
      <c r="D317" s="81" t="s">
        <v>87</v>
      </c>
      <c r="E317" s="77">
        <v>0</v>
      </c>
      <c r="F317" s="26"/>
    </row>
    <row r="318" spans="1:6" s="5" customFormat="1" ht="38.25" customHeight="1">
      <c r="A318" s="17"/>
      <c r="B318" s="59"/>
      <c r="C318" s="72"/>
      <c r="D318" s="73" t="s">
        <v>344</v>
      </c>
      <c r="E318" s="74" t="s">
        <v>343</v>
      </c>
      <c r="F318" s="26"/>
    </row>
    <row r="319" spans="1:6" s="5" customFormat="1" ht="21" customHeight="1">
      <c r="A319" s="17"/>
      <c r="B319" s="59"/>
      <c r="C319" s="72"/>
      <c r="D319" s="81" t="s">
        <v>88</v>
      </c>
      <c r="E319" s="74" t="s">
        <v>343</v>
      </c>
      <c r="F319" s="26"/>
    </row>
    <row r="320" spans="1:6" s="5" customFormat="1" ht="24" customHeight="1">
      <c r="A320" s="17"/>
      <c r="B320" s="59"/>
      <c r="C320" s="72"/>
      <c r="D320" s="81" t="s">
        <v>87</v>
      </c>
      <c r="E320" s="77">
        <f>E319/E318*100</f>
        <v>100</v>
      </c>
      <c r="F320" s="26"/>
    </row>
    <row r="321" spans="1:6" s="5" customFormat="1" ht="87.75" customHeight="1">
      <c r="A321" s="17"/>
      <c r="B321" s="59"/>
      <c r="C321" s="72"/>
      <c r="D321" s="73" t="s">
        <v>635</v>
      </c>
      <c r="E321" s="74" t="s">
        <v>499</v>
      </c>
      <c r="F321" s="26"/>
    </row>
    <row r="322" spans="1:6" s="5" customFormat="1" ht="26.25" customHeight="1">
      <c r="A322" s="17"/>
      <c r="B322" s="59"/>
      <c r="C322" s="72"/>
      <c r="D322" s="81" t="s">
        <v>88</v>
      </c>
      <c r="E322" s="74" t="s">
        <v>499</v>
      </c>
      <c r="F322" s="26"/>
    </row>
    <row r="323" spans="1:6" s="5" customFormat="1" ht="26.25" customHeight="1">
      <c r="A323" s="17"/>
      <c r="B323" s="59"/>
      <c r="C323" s="72"/>
      <c r="D323" s="81" t="s">
        <v>87</v>
      </c>
      <c r="E323" s="77">
        <f>E322/E321*100</f>
        <v>100</v>
      </c>
      <c r="F323" s="26"/>
    </row>
    <row r="324" spans="1:6" s="5" customFormat="1" ht="26.25" customHeight="1">
      <c r="A324" s="17"/>
      <c r="B324" s="78" t="s">
        <v>137</v>
      </c>
      <c r="C324" s="78"/>
      <c r="D324" s="79" t="s">
        <v>94</v>
      </c>
      <c r="E324" s="247">
        <f>SUM(E327+E330)</f>
        <v>19555.3</v>
      </c>
      <c r="F324" s="26"/>
    </row>
    <row r="325" spans="1:6" s="5" customFormat="1" ht="26.25" customHeight="1">
      <c r="A325" s="17"/>
      <c r="B325" s="78"/>
      <c r="C325" s="78"/>
      <c r="D325" s="248" t="s">
        <v>88</v>
      </c>
      <c r="E325" s="247">
        <f>SUM(E328+E331)</f>
        <v>19555.3</v>
      </c>
      <c r="F325" s="26"/>
    </row>
    <row r="326" spans="1:6" s="5" customFormat="1" ht="26.25" customHeight="1">
      <c r="A326" s="17"/>
      <c r="B326" s="78"/>
      <c r="C326" s="78"/>
      <c r="D326" s="248" t="s">
        <v>87</v>
      </c>
      <c r="E326" s="247">
        <f>SUM(E332)</f>
        <v>100</v>
      </c>
      <c r="F326" s="26"/>
    </row>
    <row r="327" spans="1:6" s="5" customFormat="1" ht="66" customHeight="1">
      <c r="A327" s="17"/>
      <c r="B327" s="72"/>
      <c r="C327" s="72"/>
      <c r="D327" s="73" t="s">
        <v>161</v>
      </c>
      <c r="E327" s="74" t="s">
        <v>131</v>
      </c>
      <c r="F327" s="26"/>
    </row>
    <row r="328" spans="1:6" s="5" customFormat="1" ht="26.25" customHeight="1">
      <c r="A328" s="17"/>
      <c r="B328" s="72"/>
      <c r="C328" s="72"/>
      <c r="D328" s="81" t="s">
        <v>88</v>
      </c>
      <c r="E328" s="74" t="s">
        <v>131</v>
      </c>
      <c r="F328" s="26"/>
    </row>
    <row r="329" spans="1:6" s="5" customFormat="1" ht="26.25" customHeight="1">
      <c r="A329" s="17"/>
      <c r="B329" s="72"/>
      <c r="C329" s="72"/>
      <c r="D329" s="81" t="s">
        <v>87</v>
      </c>
      <c r="E329" s="77">
        <v>0</v>
      </c>
      <c r="F329" s="26"/>
    </row>
    <row r="330" spans="1:6" s="5" customFormat="1" ht="66" customHeight="1">
      <c r="A330" s="17"/>
      <c r="B330" s="72"/>
      <c r="C330" s="72"/>
      <c r="D330" s="73" t="s">
        <v>636</v>
      </c>
      <c r="E330" s="74" t="s">
        <v>637</v>
      </c>
      <c r="F330" s="26"/>
    </row>
    <row r="331" spans="1:6" s="5" customFormat="1" ht="26.25" customHeight="1">
      <c r="A331" s="17"/>
      <c r="B331" s="72"/>
      <c r="C331" s="72"/>
      <c r="D331" s="81" t="s">
        <v>88</v>
      </c>
      <c r="E331" s="74" t="s">
        <v>637</v>
      </c>
      <c r="F331" s="26"/>
    </row>
    <row r="332" spans="1:6" s="5" customFormat="1" ht="26.25" customHeight="1">
      <c r="A332" s="17"/>
      <c r="B332" s="72"/>
      <c r="C332" s="72"/>
      <c r="D332" s="81" t="s">
        <v>87</v>
      </c>
      <c r="E332" s="77">
        <f>E331/E330*100</f>
        <v>100</v>
      </c>
      <c r="F332" s="26"/>
    </row>
    <row r="333" spans="1:6" s="5" customFormat="1" ht="26.25" customHeight="1">
      <c r="A333" s="17"/>
      <c r="B333" s="78" t="s">
        <v>125</v>
      </c>
      <c r="C333" s="78"/>
      <c r="D333" s="79" t="s">
        <v>94</v>
      </c>
      <c r="E333" s="247">
        <f>SUM(E336+E339)</f>
        <v>6140</v>
      </c>
      <c r="F333" s="26"/>
    </row>
    <row r="334" spans="1:6" s="5" customFormat="1" ht="26.25" customHeight="1">
      <c r="A334" s="17"/>
      <c r="B334" s="78"/>
      <c r="C334" s="78"/>
      <c r="D334" s="248" t="s">
        <v>88</v>
      </c>
      <c r="E334" s="247">
        <f>SUM(E337+E340)</f>
        <v>6140</v>
      </c>
      <c r="F334" s="26"/>
    </row>
    <row r="335" spans="1:6" s="5" customFormat="1" ht="26.25" customHeight="1">
      <c r="A335" s="17"/>
      <c r="B335" s="78"/>
      <c r="C335" s="78"/>
      <c r="D335" s="248" t="s">
        <v>87</v>
      </c>
      <c r="E335" s="247">
        <f>SUM(E341)</f>
        <v>100</v>
      </c>
      <c r="F335" s="26"/>
    </row>
    <row r="336" spans="1:6" s="5" customFormat="1" ht="65.25" customHeight="1">
      <c r="A336" s="17"/>
      <c r="B336" s="72"/>
      <c r="C336" s="72"/>
      <c r="D336" s="73" t="s">
        <v>161</v>
      </c>
      <c r="E336" s="74" t="s">
        <v>131</v>
      </c>
      <c r="F336" s="26"/>
    </row>
    <row r="337" spans="1:6" s="5" customFormat="1" ht="26.25" customHeight="1">
      <c r="A337" s="17"/>
      <c r="B337" s="72"/>
      <c r="C337" s="72"/>
      <c r="D337" s="81" t="s">
        <v>88</v>
      </c>
      <c r="E337" s="74" t="s">
        <v>131</v>
      </c>
      <c r="F337" s="26"/>
    </row>
    <row r="338" spans="1:6" s="5" customFormat="1" ht="26.25" customHeight="1">
      <c r="A338" s="17"/>
      <c r="B338" s="72"/>
      <c r="C338" s="72"/>
      <c r="D338" s="81" t="s">
        <v>87</v>
      </c>
      <c r="E338" s="77">
        <v>0</v>
      </c>
      <c r="F338" s="26"/>
    </row>
    <row r="339" spans="1:6" s="5" customFormat="1" ht="36" customHeight="1">
      <c r="A339" s="17"/>
      <c r="B339" s="72"/>
      <c r="C339" s="72"/>
      <c r="D339" s="73" t="s">
        <v>344</v>
      </c>
      <c r="E339" s="74" t="s">
        <v>638</v>
      </c>
      <c r="F339" s="26"/>
    </row>
    <row r="340" spans="1:6" s="5" customFormat="1" ht="20.25" customHeight="1">
      <c r="A340" s="17"/>
      <c r="B340" s="72"/>
      <c r="C340" s="72"/>
      <c r="D340" s="81" t="s">
        <v>88</v>
      </c>
      <c r="E340" s="74" t="s">
        <v>638</v>
      </c>
      <c r="F340" s="26"/>
    </row>
    <row r="341" spans="1:6" s="5" customFormat="1" ht="21.75" customHeight="1">
      <c r="A341" s="17"/>
      <c r="B341" s="72"/>
      <c r="C341" s="72"/>
      <c r="D341" s="81" t="s">
        <v>87</v>
      </c>
      <c r="E341" s="77">
        <f>E340/E339*100</f>
        <v>100</v>
      </c>
      <c r="F341" s="26"/>
    </row>
    <row r="342" spans="1:6" s="5" customFormat="1" ht="23.25" customHeight="1">
      <c r="A342" s="17"/>
      <c r="B342" s="78" t="s">
        <v>214</v>
      </c>
      <c r="C342" s="78"/>
      <c r="D342" s="79" t="s">
        <v>215</v>
      </c>
      <c r="E342" s="247">
        <f>SUM(E345+E348)</f>
        <v>900000</v>
      </c>
      <c r="F342" s="26"/>
    </row>
    <row r="343" spans="1:6" s="5" customFormat="1" ht="18.75" customHeight="1">
      <c r="A343" s="17"/>
      <c r="B343" s="78"/>
      <c r="C343" s="78"/>
      <c r="D343" s="248" t="s">
        <v>88</v>
      </c>
      <c r="E343" s="247">
        <f>SUM(E346+E349)</f>
        <v>900000</v>
      </c>
      <c r="F343" s="26"/>
    </row>
    <row r="344" spans="1:6" s="5" customFormat="1" ht="20.25" customHeight="1">
      <c r="A344" s="17"/>
      <c r="B344" s="78"/>
      <c r="C344" s="78"/>
      <c r="D344" s="248" t="s">
        <v>87</v>
      </c>
      <c r="E344" s="247">
        <f>SUM(E350)</f>
        <v>100</v>
      </c>
      <c r="F344" s="26"/>
    </row>
    <row r="345" spans="1:6" s="5" customFormat="1" ht="75" customHeight="1">
      <c r="A345" s="17"/>
      <c r="B345" s="72"/>
      <c r="C345" s="72"/>
      <c r="D345" s="73" t="s">
        <v>161</v>
      </c>
      <c r="E345" s="74" t="s">
        <v>131</v>
      </c>
      <c r="F345" s="26"/>
    </row>
    <row r="346" spans="1:6" s="5" customFormat="1" ht="21.75" customHeight="1">
      <c r="A346" s="17"/>
      <c r="B346" s="72"/>
      <c r="C346" s="72"/>
      <c r="D346" s="81" t="s">
        <v>88</v>
      </c>
      <c r="E346" s="74" t="s">
        <v>131</v>
      </c>
      <c r="F346" s="26"/>
    </row>
    <row r="347" spans="1:6" s="5" customFormat="1" ht="21" customHeight="1">
      <c r="A347" s="17"/>
      <c r="B347" s="72"/>
      <c r="C347" s="72"/>
      <c r="D347" s="81" t="s">
        <v>87</v>
      </c>
      <c r="E347" s="77">
        <v>0</v>
      </c>
      <c r="F347" s="26"/>
    </row>
    <row r="348" spans="1:6" s="5" customFormat="1" ht="75" customHeight="1">
      <c r="A348" s="17"/>
      <c r="B348" s="72"/>
      <c r="C348" s="72"/>
      <c r="D348" s="73" t="s">
        <v>636</v>
      </c>
      <c r="E348" s="74" t="s">
        <v>642</v>
      </c>
      <c r="F348" s="26"/>
    </row>
    <row r="349" spans="1:6" s="5" customFormat="1" ht="22.5" customHeight="1">
      <c r="A349" s="17"/>
      <c r="B349" s="72"/>
      <c r="C349" s="72"/>
      <c r="D349" s="81" t="s">
        <v>88</v>
      </c>
      <c r="E349" s="74" t="s">
        <v>642</v>
      </c>
      <c r="F349" s="26"/>
    </row>
    <row r="350" spans="1:6" s="5" customFormat="1" ht="21" customHeight="1">
      <c r="A350" s="17"/>
      <c r="B350" s="72"/>
      <c r="C350" s="72"/>
      <c r="D350" s="81" t="s">
        <v>87</v>
      </c>
      <c r="E350" s="77">
        <f>E349/E348*100</f>
        <v>100</v>
      </c>
      <c r="F350" s="26"/>
    </row>
    <row r="351" spans="1:6" s="5" customFormat="1" ht="32.25" customHeight="1">
      <c r="A351" s="17"/>
      <c r="B351" s="78" t="s">
        <v>455</v>
      </c>
      <c r="C351" s="78"/>
      <c r="D351" s="79" t="s">
        <v>100</v>
      </c>
      <c r="E351" s="247">
        <f>SUM(E354+E357)</f>
        <v>30000</v>
      </c>
      <c r="F351" s="26"/>
    </row>
    <row r="352" spans="1:6" s="5" customFormat="1" ht="21" customHeight="1">
      <c r="A352" s="17"/>
      <c r="B352" s="78"/>
      <c r="C352" s="78"/>
      <c r="D352" s="248" t="s">
        <v>88</v>
      </c>
      <c r="E352" s="247">
        <f>SUM(E355+E358)</f>
        <v>30000</v>
      </c>
      <c r="F352" s="26"/>
    </row>
    <row r="353" spans="1:6" s="5" customFormat="1" ht="21.75" customHeight="1">
      <c r="A353" s="17"/>
      <c r="B353" s="78"/>
      <c r="C353" s="78"/>
      <c r="D353" s="248" t="s">
        <v>87</v>
      </c>
      <c r="E353" s="247">
        <f>SUM(E359)</f>
        <v>100</v>
      </c>
      <c r="F353" s="26"/>
    </row>
    <row r="354" spans="1:6" s="5" customFormat="1" ht="66.75" customHeight="1">
      <c r="A354" s="17"/>
      <c r="B354" s="72"/>
      <c r="C354" s="72"/>
      <c r="D354" s="73" t="s">
        <v>161</v>
      </c>
      <c r="E354" s="74" t="s">
        <v>131</v>
      </c>
      <c r="F354" s="26"/>
    </row>
    <row r="355" spans="1:6" s="5" customFormat="1" ht="21" customHeight="1">
      <c r="A355" s="17"/>
      <c r="B355" s="72"/>
      <c r="C355" s="72"/>
      <c r="D355" s="81" t="s">
        <v>88</v>
      </c>
      <c r="E355" s="74" t="s">
        <v>131</v>
      </c>
      <c r="F355" s="26"/>
    </row>
    <row r="356" spans="1:6" s="5" customFormat="1" ht="19.5" customHeight="1">
      <c r="A356" s="17"/>
      <c r="B356" s="72"/>
      <c r="C356" s="72"/>
      <c r="D356" s="81" t="s">
        <v>87</v>
      </c>
      <c r="E356" s="77">
        <v>0</v>
      </c>
      <c r="F356" s="26"/>
    </row>
    <row r="357" spans="1:6" s="5" customFormat="1" ht="84" customHeight="1">
      <c r="A357" s="17"/>
      <c r="B357" s="72"/>
      <c r="C357" s="72"/>
      <c r="D357" s="73" t="s">
        <v>635</v>
      </c>
      <c r="E357" s="74" t="s">
        <v>315</v>
      </c>
      <c r="F357" s="19"/>
    </row>
    <row r="358" spans="1:6" s="5" customFormat="1" ht="19.5" customHeight="1">
      <c r="A358" s="17"/>
      <c r="B358" s="72"/>
      <c r="C358" s="72"/>
      <c r="D358" s="81" t="s">
        <v>88</v>
      </c>
      <c r="E358" s="74" t="s">
        <v>315</v>
      </c>
      <c r="F358" s="19"/>
    </row>
    <row r="359" spans="1:6" s="5" customFormat="1" ht="20.25" customHeight="1">
      <c r="A359" s="17"/>
      <c r="B359" s="72"/>
      <c r="C359" s="72"/>
      <c r="D359" s="81" t="s">
        <v>87</v>
      </c>
      <c r="E359" s="77">
        <f>E358/E357*100</f>
        <v>100</v>
      </c>
      <c r="F359" s="19"/>
    </row>
    <row r="360" spans="1:6" s="5" customFormat="1" ht="22.5" customHeight="1">
      <c r="A360" s="17"/>
      <c r="B360" s="78" t="s">
        <v>500</v>
      </c>
      <c r="C360" s="78"/>
      <c r="D360" s="79" t="s">
        <v>639</v>
      </c>
      <c r="E360" s="247">
        <f>SUM(E363+E366)</f>
        <v>50000</v>
      </c>
      <c r="F360" s="57"/>
    </row>
    <row r="361" spans="1:6" s="5" customFormat="1" ht="23.25" customHeight="1">
      <c r="A361" s="17"/>
      <c r="B361" s="78"/>
      <c r="C361" s="78"/>
      <c r="D361" s="248" t="s">
        <v>88</v>
      </c>
      <c r="E361" s="247">
        <f>SUM(E364+E367)</f>
        <v>50000</v>
      </c>
      <c r="F361" s="57"/>
    </row>
    <row r="362" spans="1:6" s="5" customFormat="1" ht="21" customHeight="1">
      <c r="A362" s="17"/>
      <c r="B362" s="78"/>
      <c r="C362" s="78"/>
      <c r="D362" s="248" t="s">
        <v>87</v>
      </c>
      <c r="E362" s="247">
        <f>SUM(E368)</f>
        <v>100</v>
      </c>
      <c r="F362" s="57"/>
    </row>
    <row r="363" spans="1:6" s="5" customFormat="1" ht="69" customHeight="1">
      <c r="A363" s="17"/>
      <c r="B363" s="72"/>
      <c r="C363" s="72"/>
      <c r="D363" s="73" t="s">
        <v>161</v>
      </c>
      <c r="E363" s="74" t="s">
        <v>131</v>
      </c>
      <c r="F363" s="57"/>
    </row>
    <row r="364" spans="1:6" s="5" customFormat="1" ht="23.25" customHeight="1">
      <c r="A364" s="17"/>
      <c r="B364" s="72"/>
      <c r="C364" s="72"/>
      <c r="D364" s="81" t="s">
        <v>88</v>
      </c>
      <c r="E364" s="74" t="s">
        <v>131</v>
      </c>
      <c r="F364" s="57"/>
    </row>
    <row r="365" spans="1:6" s="5" customFormat="1" ht="21" customHeight="1">
      <c r="A365" s="17"/>
      <c r="B365" s="72"/>
      <c r="C365" s="72"/>
      <c r="D365" s="81" t="s">
        <v>87</v>
      </c>
      <c r="E365" s="77">
        <v>0</v>
      </c>
      <c r="F365" s="57"/>
    </row>
    <row r="366" spans="1:6" s="5" customFormat="1" ht="85.5" customHeight="1">
      <c r="A366" s="17"/>
      <c r="B366" s="72"/>
      <c r="C366" s="72"/>
      <c r="D366" s="254" t="s">
        <v>641</v>
      </c>
      <c r="E366" s="74" t="s">
        <v>640</v>
      </c>
      <c r="F366" s="57"/>
    </row>
    <row r="367" spans="1:6" s="5" customFormat="1" ht="25.5" customHeight="1">
      <c r="A367" s="17"/>
      <c r="B367" s="72"/>
      <c r="C367" s="72"/>
      <c r="D367" s="81" t="s">
        <v>88</v>
      </c>
      <c r="E367" s="155">
        <v>50000</v>
      </c>
      <c r="F367" s="57"/>
    </row>
    <row r="368" spans="1:6" s="5" customFormat="1" ht="24" customHeight="1">
      <c r="A368" s="17"/>
      <c r="B368" s="72"/>
      <c r="C368" s="72"/>
      <c r="D368" s="81" t="s">
        <v>87</v>
      </c>
      <c r="E368" s="77">
        <f>E367/E366*100</f>
        <v>100</v>
      </c>
      <c r="F368" s="57"/>
    </row>
    <row r="369" spans="1:6" s="5" customFormat="1" ht="27.75" customHeight="1">
      <c r="A369" s="17"/>
      <c r="B369" s="59"/>
      <c r="C369" s="59"/>
      <c r="D369" s="259" t="s">
        <v>192</v>
      </c>
      <c r="E369" s="247">
        <f>SUM(E288+E300+E312+E324+E333+E342+E351+E360)</f>
        <v>2118878.81</v>
      </c>
      <c r="F369" s="57"/>
    </row>
    <row r="370" spans="1:6" s="5" customFormat="1" ht="28.5" customHeight="1">
      <c r="A370" s="17"/>
      <c r="B370" s="59"/>
      <c r="C370" s="59"/>
      <c r="D370" s="261" t="s">
        <v>88</v>
      </c>
      <c r="E370" s="247">
        <f>SUM(E289+E301+E313+E325+E334+E343+E352+E361)</f>
        <v>2114966.8200000003</v>
      </c>
      <c r="F370" s="57"/>
    </row>
    <row r="371" spans="1:6" s="5" customFormat="1" ht="28.5" customHeight="1">
      <c r="A371" s="17"/>
      <c r="B371" s="59"/>
      <c r="C371" s="59"/>
      <c r="D371" s="261" t="s">
        <v>87</v>
      </c>
      <c r="E371" s="156">
        <f>E370/E369*100</f>
        <v>99.81537452819211</v>
      </c>
      <c r="F371" s="57"/>
    </row>
    <row r="372" spans="1:6" s="5" customFormat="1" ht="65.25" customHeight="1">
      <c r="A372" s="17"/>
      <c r="B372" s="38"/>
      <c r="C372" s="58"/>
      <c r="D372" s="258" t="s">
        <v>161</v>
      </c>
      <c r="E372" s="262">
        <v>0</v>
      </c>
      <c r="F372" s="57"/>
    </row>
    <row r="373" spans="1:6" s="5" customFormat="1" ht="28.5" customHeight="1">
      <c r="A373" s="17"/>
      <c r="B373" s="38"/>
      <c r="C373" s="59"/>
      <c r="D373" s="260" t="s">
        <v>88</v>
      </c>
      <c r="E373" s="262">
        <v>0</v>
      </c>
      <c r="F373" s="57"/>
    </row>
    <row r="374" spans="1:6" s="5" customFormat="1" ht="28.5" customHeight="1">
      <c r="A374" s="17"/>
      <c r="B374" s="38"/>
      <c r="C374" s="59"/>
      <c r="D374" s="260" t="s">
        <v>87</v>
      </c>
      <c r="E374" s="263">
        <v>0</v>
      </c>
      <c r="F374" s="57"/>
    </row>
    <row r="375" spans="1:6" s="5" customFormat="1" ht="27" customHeight="1">
      <c r="A375" s="17"/>
      <c r="B375" s="38"/>
      <c r="C375" s="78"/>
      <c r="D375" s="79" t="s">
        <v>193</v>
      </c>
      <c r="E375" s="247">
        <f>SUM(E281+E369)</f>
        <v>43142396.68</v>
      </c>
      <c r="F375" s="19"/>
    </row>
    <row r="376" spans="1:6" s="5" customFormat="1" ht="23.25" customHeight="1">
      <c r="A376" s="17"/>
      <c r="B376" s="38"/>
      <c r="C376" s="78"/>
      <c r="D376" s="248" t="s">
        <v>88</v>
      </c>
      <c r="E376" s="247">
        <f>SUM(E282+E370)</f>
        <v>43200472.88</v>
      </c>
      <c r="F376" s="19"/>
    </row>
    <row r="377" spans="1:6" s="5" customFormat="1" ht="27" customHeight="1">
      <c r="A377" s="15"/>
      <c r="B377" s="38"/>
      <c r="C377" s="78"/>
      <c r="D377" s="248" t="s">
        <v>87</v>
      </c>
      <c r="E377" s="156">
        <f>E376/E375*100</f>
        <v>100.13461514535405</v>
      </c>
      <c r="F377" s="19"/>
    </row>
    <row r="378" spans="2:5" ht="90" customHeight="1">
      <c r="B378" s="202"/>
      <c r="C378" s="78"/>
      <c r="D378" s="79" t="s">
        <v>194</v>
      </c>
      <c r="E378" s="256">
        <v>0</v>
      </c>
    </row>
    <row r="379" spans="2:5" ht="27.75" customHeight="1">
      <c r="B379" s="202"/>
      <c r="C379" s="78"/>
      <c r="D379" s="248" t="s">
        <v>88</v>
      </c>
      <c r="E379" s="247">
        <v>0</v>
      </c>
    </row>
    <row r="380" spans="2:5" ht="20.25" customHeight="1">
      <c r="B380" s="202"/>
      <c r="C380" s="78"/>
      <c r="D380" s="248" t="s">
        <v>87</v>
      </c>
      <c r="E380" s="156">
        <v>0</v>
      </c>
    </row>
    <row r="381" spans="2:5" ht="12.75">
      <c r="B381" s="39"/>
      <c r="C381" s="40"/>
      <c r="D381" s="40"/>
      <c r="E381" s="40"/>
    </row>
    <row r="382" spans="2:5" ht="12.75">
      <c r="B382" s="39"/>
      <c r="C382" s="40"/>
      <c r="D382" s="40"/>
      <c r="E382" s="40"/>
    </row>
    <row r="383" spans="2:5" ht="12.75">
      <c r="B383" s="39"/>
      <c r="C383" s="40"/>
      <c r="D383" s="40"/>
      <c r="E383" s="40"/>
    </row>
    <row r="384" spans="2:5" ht="12.75">
      <c r="B384" s="39"/>
      <c r="C384" s="40"/>
      <c r="D384" s="40"/>
      <c r="E384" s="40"/>
    </row>
    <row r="385" spans="2:5" ht="12.75">
      <c r="B385" s="39"/>
      <c r="C385" s="40"/>
      <c r="D385" s="40"/>
      <c r="E385" s="40"/>
    </row>
    <row r="386" spans="2:5" ht="12.75">
      <c r="B386" s="39"/>
      <c r="C386" s="40"/>
      <c r="D386" s="40"/>
      <c r="E386" s="40"/>
    </row>
    <row r="387" spans="2:5" ht="12.75">
      <c r="B387" s="1"/>
      <c r="C387" s="40"/>
      <c r="D387" s="40"/>
      <c r="E387" s="40"/>
    </row>
    <row r="388" spans="2:5" ht="12.75">
      <c r="B388" s="1"/>
      <c r="C388" s="40"/>
      <c r="D388" s="40"/>
      <c r="E388" s="40"/>
    </row>
    <row r="389" spans="2:5" ht="12.75">
      <c r="B389" s="1"/>
      <c r="C389" s="40"/>
      <c r="D389" s="40"/>
      <c r="E389" s="40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93"/>
  <sheetViews>
    <sheetView zoomScalePageLayoutView="0" workbookViewId="0" topLeftCell="A223">
      <selection activeCell="F227" sqref="F227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4.421875" style="0" customWidth="1"/>
    <col min="4" max="4" width="14.421875" style="0" customWidth="1"/>
    <col min="5" max="5" width="9.8515625" style="0" customWidth="1"/>
    <col min="6" max="6" width="10.28125" style="0" customWidth="1"/>
    <col min="7" max="8" width="10.140625" style="0" customWidth="1"/>
    <col min="9" max="9" width="9.421875" style="0" customWidth="1"/>
    <col min="10" max="10" width="8.7109375" style="0" customWidth="1"/>
    <col min="11" max="11" width="9.7109375" style="0" customWidth="1"/>
    <col min="12" max="12" width="6.57421875" style="0" customWidth="1"/>
    <col min="13" max="13" width="6.7109375" style="0" customWidth="1"/>
    <col min="14" max="14" width="8.00390625" style="0" customWidth="1"/>
    <col min="15" max="15" width="8.8515625" style="0" customWidth="1"/>
    <col min="16" max="16" width="9.140625" style="0" customWidth="1"/>
    <col min="17" max="17" width="7.421875" style="0" customWidth="1"/>
    <col min="18" max="18" width="3.8515625" style="0" customWidth="1"/>
    <col min="19" max="19" width="4.00390625" style="0" customWidth="1"/>
  </cols>
  <sheetData>
    <row r="1" ht="1.5" customHeight="1"/>
    <row r="2" ht="12.75" hidden="1"/>
    <row r="3" spans="1:17" ht="20.25" customHeight="1">
      <c r="A3" s="40"/>
      <c r="B3" s="40"/>
      <c r="C3" s="40"/>
      <c r="D3" s="2"/>
      <c r="E3" s="2"/>
      <c r="F3" s="2" t="s">
        <v>448</v>
      </c>
      <c r="G3" s="56"/>
      <c r="H3" s="56"/>
      <c r="I3" s="40"/>
      <c r="J3" s="40"/>
      <c r="K3" s="40"/>
      <c r="L3" s="40"/>
      <c r="M3" s="40"/>
      <c r="N3" s="40"/>
      <c r="O3" s="40"/>
      <c r="P3" s="40"/>
      <c r="Q3" s="40"/>
    </row>
    <row r="4" spans="1:17" ht="18" customHeight="1">
      <c r="A4" s="40"/>
      <c r="B4" s="40"/>
      <c r="C4" s="2" t="s">
        <v>240</v>
      </c>
      <c r="D4" s="301" t="s">
        <v>12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40"/>
    </row>
    <row r="5" spans="1:19" s="4" customFormat="1" ht="15" customHeight="1">
      <c r="A5" s="65"/>
      <c r="B5" s="302" t="s">
        <v>0</v>
      </c>
      <c r="C5" s="302" t="s">
        <v>3</v>
      </c>
      <c r="D5" s="302" t="s">
        <v>48</v>
      </c>
      <c r="E5" s="302" t="s">
        <v>146</v>
      </c>
      <c r="F5" s="302" t="s">
        <v>147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</row>
    <row r="6" spans="1:19" s="4" customFormat="1" ht="15" customHeight="1">
      <c r="A6" s="65"/>
      <c r="B6" s="302"/>
      <c r="C6" s="302"/>
      <c r="D6" s="302"/>
      <c r="E6" s="302"/>
      <c r="F6" s="302" t="s">
        <v>148</v>
      </c>
      <c r="G6" s="302" t="s">
        <v>42</v>
      </c>
      <c r="H6" s="302"/>
      <c r="I6" s="302"/>
      <c r="J6" s="302"/>
      <c r="K6" s="302"/>
      <c r="L6" s="302"/>
      <c r="M6" s="302"/>
      <c r="N6" s="302"/>
      <c r="O6" s="302" t="s">
        <v>149</v>
      </c>
      <c r="P6" s="302" t="s">
        <v>42</v>
      </c>
      <c r="Q6" s="302"/>
      <c r="R6" s="302"/>
      <c r="S6" s="302"/>
    </row>
    <row r="7" spans="1:19" s="4" customFormat="1" ht="34.5" customHeight="1">
      <c r="A7" s="65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 t="s">
        <v>150</v>
      </c>
      <c r="Q7" s="302" t="s">
        <v>5</v>
      </c>
      <c r="R7" s="302" t="s">
        <v>236</v>
      </c>
      <c r="S7" s="302" t="s">
        <v>237</v>
      </c>
    </row>
    <row r="8" spans="1:19" s="5" customFormat="1" ht="7.5" customHeight="1">
      <c r="A8" s="65"/>
      <c r="B8" s="302"/>
      <c r="C8" s="302"/>
      <c r="D8" s="302"/>
      <c r="E8" s="302"/>
      <c r="F8" s="302"/>
      <c r="G8" s="302" t="s">
        <v>238</v>
      </c>
      <c r="H8" s="302" t="s">
        <v>42</v>
      </c>
      <c r="I8" s="302"/>
      <c r="J8" s="302" t="s">
        <v>151</v>
      </c>
      <c r="K8" s="302" t="s">
        <v>152</v>
      </c>
      <c r="L8" s="302" t="s">
        <v>153</v>
      </c>
      <c r="M8" s="302" t="s">
        <v>154</v>
      </c>
      <c r="N8" s="302" t="s">
        <v>155</v>
      </c>
      <c r="O8" s="302"/>
      <c r="P8" s="302"/>
      <c r="Q8" s="302"/>
      <c r="R8" s="302"/>
      <c r="S8" s="302"/>
    </row>
    <row r="9" spans="1:19" ht="19.5" customHeight="1">
      <c r="A9" s="65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 t="s">
        <v>156</v>
      </c>
      <c r="R9" s="302"/>
      <c r="S9" s="302"/>
    </row>
    <row r="10" spans="1:19" ht="155.25" customHeight="1">
      <c r="A10" s="65"/>
      <c r="B10" s="302"/>
      <c r="C10" s="302"/>
      <c r="D10" s="302"/>
      <c r="E10" s="302"/>
      <c r="F10" s="302"/>
      <c r="G10" s="302"/>
      <c r="H10" s="283" t="s">
        <v>157</v>
      </c>
      <c r="I10" s="283" t="s">
        <v>158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ht="19.5" customHeight="1">
      <c r="A11" s="65"/>
      <c r="B11" s="283">
        <v>1</v>
      </c>
      <c r="C11" s="283">
        <v>2</v>
      </c>
      <c r="D11" s="283">
        <v>3</v>
      </c>
      <c r="E11" s="283">
        <v>4</v>
      </c>
      <c r="F11" s="283">
        <v>5</v>
      </c>
      <c r="G11" s="283">
        <v>6</v>
      </c>
      <c r="H11" s="283">
        <v>7</v>
      </c>
      <c r="I11" s="283">
        <v>8</v>
      </c>
      <c r="J11" s="283">
        <v>9</v>
      </c>
      <c r="K11" s="283">
        <v>10</v>
      </c>
      <c r="L11" s="283">
        <v>11</v>
      </c>
      <c r="M11" s="283">
        <v>12</v>
      </c>
      <c r="N11" s="283">
        <v>13</v>
      </c>
      <c r="O11" s="283">
        <v>14</v>
      </c>
      <c r="P11" s="283">
        <v>15</v>
      </c>
      <c r="Q11" s="283">
        <v>16</v>
      </c>
      <c r="R11" s="283">
        <v>17</v>
      </c>
      <c r="S11" s="283">
        <v>18</v>
      </c>
    </row>
    <row r="12" spans="1:19" ht="28.5" customHeight="1">
      <c r="A12" s="121"/>
      <c r="B12" s="205" t="s">
        <v>58</v>
      </c>
      <c r="C12" s="206"/>
      <c r="D12" s="207" t="s">
        <v>90</v>
      </c>
      <c r="E12" s="120">
        <f>SUM(F12+O12)</f>
        <v>5157825.89</v>
      </c>
      <c r="F12" s="120">
        <f>SUM(G12+J12+K12+L12+N12)</f>
        <v>891978.89</v>
      </c>
      <c r="G12" s="120">
        <f aca="true" t="shared" si="0" ref="G12:G75">+SUM(H12+I12)</f>
        <v>891978.89</v>
      </c>
      <c r="H12" s="209">
        <f aca="true" t="shared" si="1" ref="H12:P12">SUM(H15+H18+H21)</f>
        <v>16000</v>
      </c>
      <c r="I12" s="209">
        <f t="shared" si="1"/>
        <v>875978.89</v>
      </c>
      <c r="J12" s="209">
        <f t="shared" si="1"/>
        <v>0</v>
      </c>
      <c r="K12" s="209">
        <f t="shared" si="1"/>
        <v>0</v>
      </c>
      <c r="L12" s="209">
        <f t="shared" si="1"/>
        <v>0</v>
      </c>
      <c r="M12" s="209">
        <f t="shared" si="1"/>
        <v>0</v>
      </c>
      <c r="N12" s="209">
        <f t="shared" si="1"/>
        <v>0</v>
      </c>
      <c r="O12" s="209">
        <f t="shared" si="1"/>
        <v>4265847</v>
      </c>
      <c r="P12" s="209">
        <f t="shared" si="1"/>
        <v>4265847</v>
      </c>
      <c r="Q12" s="120">
        <v>0</v>
      </c>
      <c r="R12" s="120">
        <v>0</v>
      </c>
      <c r="S12" s="120">
        <v>0</v>
      </c>
    </row>
    <row r="13" spans="1:19" ht="25.5" customHeight="1">
      <c r="A13" s="121"/>
      <c r="B13" s="122"/>
      <c r="C13" s="122"/>
      <c r="D13" s="284" t="s">
        <v>88</v>
      </c>
      <c r="E13" s="120">
        <f>SUM(F13+O13)</f>
        <v>4948874.77</v>
      </c>
      <c r="F13" s="120">
        <f>SUM(G13+J13+K13+L13+N13)</f>
        <v>891485.16</v>
      </c>
      <c r="G13" s="120">
        <f t="shared" si="0"/>
        <v>891485.16</v>
      </c>
      <c r="H13" s="209">
        <f aca="true" t="shared" si="2" ref="H13:P13">SUM(H16+H19+H22)</f>
        <v>16000</v>
      </c>
      <c r="I13" s="209">
        <f t="shared" si="2"/>
        <v>875485.16</v>
      </c>
      <c r="J13" s="209">
        <f t="shared" si="2"/>
        <v>0</v>
      </c>
      <c r="K13" s="209">
        <f t="shared" si="2"/>
        <v>0</v>
      </c>
      <c r="L13" s="209">
        <f t="shared" si="2"/>
        <v>0</v>
      </c>
      <c r="M13" s="209">
        <f t="shared" si="2"/>
        <v>0</v>
      </c>
      <c r="N13" s="209">
        <f t="shared" si="2"/>
        <v>0</v>
      </c>
      <c r="O13" s="209">
        <f t="shared" si="2"/>
        <v>4057389.61</v>
      </c>
      <c r="P13" s="209">
        <f t="shared" si="2"/>
        <v>4057389.61</v>
      </c>
      <c r="Q13" s="130">
        <v>0</v>
      </c>
      <c r="R13" s="130">
        <v>0</v>
      </c>
      <c r="S13" s="130">
        <v>0</v>
      </c>
    </row>
    <row r="14" spans="1:19" ht="19.5" customHeight="1">
      <c r="A14" s="121"/>
      <c r="B14" s="122"/>
      <c r="C14" s="122"/>
      <c r="D14" s="284" t="s">
        <v>87</v>
      </c>
      <c r="E14" s="285">
        <f>E13/E12*100</f>
        <v>95.94885278300855</v>
      </c>
      <c r="F14" s="285">
        <f>F13/F12*100</f>
        <v>99.94464779317815</v>
      </c>
      <c r="G14" s="285">
        <f>G13/G12*100</f>
        <v>99.94464779317815</v>
      </c>
      <c r="H14" s="285">
        <f>H13/H12*100</f>
        <v>100</v>
      </c>
      <c r="I14" s="285">
        <f>I13/I12*100</f>
        <v>99.94363676960297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09">
        <f>SUM(O17+O20+O23)</f>
        <v>95.11334114889726</v>
      </c>
      <c r="P14" s="285">
        <f>P13/P12*100</f>
        <v>95.11334114889726</v>
      </c>
      <c r="Q14" s="285">
        <v>0</v>
      </c>
      <c r="R14" s="285">
        <v>0</v>
      </c>
      <c r="S14" s="285">
        <v>0</v>
      </c>
    </row>
    <row r="15" spans="1:19" ht="36" customHeight="1">
      <c r="A15" s="65"/>
      <c r="B15" s="127"/>
      <c r="C15" s="128" t="s">
        <v>80</v>
      </c>
      <c r="D15" s="129" t="s">
        <v>242</v>
      </c>
      <c r="E15" s="124">
        <f>SUM(F15+O15)</f>
        <v>4265847</v>
      </c>
      <c r="F15" s="124">
        <f>SUM(G15+J15+K15+L15+N15)</f>
        <v>0</v>
      </c>
      <c r="G15" s="124">
        <f t="shared" si="0"/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286">
        <v>4265847</v>
      </c>
      <c r="P15" s="286">
        <v>4265847</v>
      </c>
      <c r="Q15" s="125">
        <v>0</v>
      </c>
      <c r="R15" s="125">
        <v>0</v>
      </c>
      <c r="S15" s="125">
        <v>0</v>
      </c>
    </row>
    <row r="16" spans="1:19" ht="27" customHeight="1">
      <c r="A16" s="65"/>
      <c r="B16" s="127"/>
      <c r="C16" s="127"/>
      <c r="D16" s="287" t="s">
        <v>88</v>
      </c>
      <c r="E16" s="124">
        <f>SUM(F16+O16)</f>
        <v>4057389.61</v>
      </c>
      <c r="F16" s="124">
        <f>SUM(G16+J16+K16+L16+N16)</f>
        <v>0</v>
      </c>
      <c r="G16" s="124">
        <f t="shared" si="0"/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4057389.61</v>
      </c>
      <c r="P16" s="124">
        <v>4057389.61</v>
      </c>
      <c r="Q16" s="125">
        <v>0</v>
      </c>
      <c r="R16" s="125">
        <v>0</v>
      </c>
      <c r="S16" s="125">
        <v>0</v>
      </c>
    </row>
    <row r="17" spans="1:19" ht="20.25" customHeight="1">
      <c r="A17" s="65"/>
      <c r="B17" s="127"/>
      <c r="C17" s="127"/>
      <c r="D17" s="287" t="s">
        <v>87</v>
      </c>
      <c r="E17" s="288">
        <f>E16/E15*100</f>
        <v>95.11334114889726</v>
      </c>
      <c r="F17" s="288">
        <v>0</v>
      </c>
      <c r="G17" s="124">
        <f t="shared" si="0"/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f>O16/O15*100</f>
        <v>95.11334114889726</v>
      </c>
      <c r="P17" s="288">
        <f>P16/P15*100</f>
        <v>95.11334114889726</v>
      </c>
      <c r="Q17" s="288">
        <v>0</v>
      </c>
      <c r="R17" s="288">
        <v>0</v>
      </c>
      <c r="S17" s="288">
        <v>0</v>
      </c>
    </row>
    <row r="18" spans="1:19" ht="19.5" customHeight="1">
      <c r="A18" s="65"/>
      <c r="B18" s="127"/>
      <c r="C18" s="128" t="s">
        <v>239</v>
      </c>
      <c r="D18" s="129" t="s">
        <v>243</v>
      </c>
      <c r="E18" s="124">
        <f>SUM(F18+O18)</f>
        <v>23812</v>
      </c>
      <c r="F18" s="124">
        <f>SUM(G18+J18+K18+L18+N18)</f>
        <v>23812</v>
      </c>
      <c r="G18" s="124">
        <f t="shared" si="0"/>
        <v>23812</v>
      </c>
      <c r="H18" s="289">
        <v>0</v>
      </c>
      <c r="I18" s="289">
        <v>23812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</row>
    <row r="19" spans="1:19" ht="30" customHeight="1">
      <c r="A19" s="65"/>
      <c r="B19" s="127"/>
      <c r="C19" s="127"/>
      <c r="D19" s="287" t="s">
        <v>88</v>
      </c>
      <c r="E19" s="124">
        <f>SUM(F19+O19)</f>
        <v>23318.27</v>
      </c>
      <c r="F19" s="124">
        <f>SUM(G19+J19+K19+L19+N19)</f>
        <v>23318.27</v>
      </c>
      <c r="G19" s="124">
        <f t="shared" si="0"/>
        <v>23318.27</v>
      </c>
      <c r="H19" s="124">
        <v>0</v>
      </c>
      <c r="I19" s="124">
        <v>23318.27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5">
        <v>0</v>
      </c>
      <c r="R19" s="125">
        <v>0</v>
      </c>
      <c r="S19" s="125">
        <v>0</v>
      </c>
    </row>
    <row r="20" spans="1:19" ht="19.5" customHeight="1">
      <c r="A20" s="65"/>
      <c r="B20" s="127"/>
      <c r="C20" s="127"/>
      <c r="D20" s="287" t="s">
        <v>87</v>
      </c>
      <c r="E20" s="288">
        <f>E19/E18*100</f>
        <v>97.92654963883757</v>
      </c>
      <c r="F20" s="288">
        <f>F19/F18*100</f>
        <v>97.92654963883757</v>
      </c>
      <c r="G20" s="288">
        <f>G19/G18*100</f>
        <v>97.92654963883757</v>
      </c>
      <c r="H20" s="288">
        <v>0</v>
      </c>
      <c r="I20" s="288">
        <f>I19/I18*100</f>
        <v>97.92654963883757</v>
      </c>
      <c r="J20" s="288">
        <v>0</v>
      </c>
      <c r="K20" s="288">
        <v>0</v>
      </c>
      <c r="L20" s="290">
        <f>SUM(L23+L26+L29)</f>
        <v>0</v>
      </c>
      <c r="M20" s="290">
        <f>SUM(M23+M26+M29)</f>
        <v>0</v>
      </c>
      <c r="N20" s="288">
        <v>0</v>
      </c>
      <c r="O20" s="290">
        <v>0</v>
      </c>
      <c r="P20" s="288">
        <v>0</v>
      </c>
      <c r="Q20" s="288">
        <v>0</v>
      </c>
      <c r="R20" s="288">
        <v>0</v>
      </c>
      <c r="S20" s="288">
        <v>0</v>
      </c>
    </row>
    <row r="21" spans="1:19" ht="24.75" customHeight="1">
      <c r="A21" s="65"/>
      <c r="B21" s="127"/>
      <c r="C21" s="128" t="s">
        <v>89</v>
      </c>
      <c r="D21" s="129" t="s">
        <v>244</v>
      </c>
      <c r="E21" s="124">
        <f>SUM(F21+O21)</f>
        <v>868166.89</v>
      </c>
      <c r="F21" s="124">
        <f>SUM(G21+J21+K21+L21+N21)</f>
        <v>868166.89</v>
      </c>
      <c r="G21" s="124">
        <f t="shared" si="0"/>
        <v>868166.89</v>
      </c>
      <c r="H21" s="291">
        <v>16000</v>
      </c>
      <c r="I21" s="291">
        <v>852166.89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</row>
    <row r="22" spans="1:19" ht="25.5" customHeight="1">
      <c r="A22" s="65"/>
      <c r="B22" s="127"/>
      <c r="C22" s="127"/>
      <c r="D22" s="287" t="s">
        <v>88</v>
      </c>
      <c r="E22" s="124">
        <f>SUM(F22+O22)</f>
        <v>868166.89</v>
      </c>
      <c r="F22" s="124">
        <f>SUM(G22+J22+K22+L22+N22)</f>
        <v>868166.89</v>
      </c>
      <c r="G22" s="124">
        <f t="shared" si="0"/>
        <v>868166.89</v>
      </c>
      <c r="H22" s="124">
        <v>16000</v>
      </c>
      <c r="I22" s="246">
        <v>852166.89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5">
        <v>0</v>
      </c>
      <c r="R22" s="125">
        <v>0</v>
      </c>
      <c r="S22" s="125">
        <v>0</v>
      </c>
    </row>
    <row r="23" spans="1:19" ht="19.5" customHeight="1">
      <c r="A23" s="65"/>
      <c r="B23" s="127"/>
      <c r="C23" s="127"/>
      <c r="D23" s="287" t="s">
        <v>87</v>
      </c>
      <c r="E23" s="288">
        <f>E22/E21*100</f>
        <v>100</v>
      </c>
      <c r="F23" s="288">
        <f>F22/F21*100</f>
        <v>100</v>
      </c>
      <c r="G23" s="288">
        <f>G22/G21*100</f>
        <v>100</v>
      </c>
      <c r="H23" s="288">
        <f>H22/H21*100</f>
        <v>100</v>
      </c>
      <c r="I23" s="288">
        <f>I22/I21*100</f>
        <v>100</v>
      </c>
      <c r="J23" s="290">
        <v>0</v>
      </c>
      <c r="K23" s="290">
        <v>0</v>
      </c>
      <c r="L23" s="290">
        <f aca="true" t="shared" si="3" ref="L23:M25">SUM(L26+L29+L32)</f>
        <v>0</v>
      </c>
      <c r="M23" s="290">
        <f t="shared" si="3"/>
        <v>0</v>
      </c>
      <c r="N23" s="288">
        <v>0</v>
      </c>
      <c r="O23" s="290">
        <v>0</v>
      </c>
      <c r="P23" s="288">
        <v>0</v>
      </c>
      <c r="Q23" s="288">
        <v>0</v>
      </c>
      <c r="R23" s="288">
        <v>0</v>
      </c>
      <c r="S23" s="288">
        <v>0</v>
      </c>
    </row>
    <row r="24" spans="1:19" ht="43.5" customHeight="1">
      <c r="A24" s="65"/>
      <c r="B24" s="122">
        <v>400</v>
      </c>
      <c r="C24" s="122"/>
      <c r="D24" s="123" t="s">
        <v>159</v>
      </c>
      <c r="E24" s="120">
        <f>SUM(F24+O24)</f>
        <v>564714.99</v>
      </c>
      <c r="F24" s="120">
        <f>SUM(G24+J24+K24+L24+N24)</f>
        <v>564714.99</v>
      </c>
      <c r="G24" s="120">
        <f t="shared" si="0"/>
        <v>564014.99</v>
      </c>
      <c r="H24" s="209">
        <f aca="true" t="shared" si="4" ref="H24:J25">SUM(H27)</f>
        <v>277100</v>
      </c>
      <c r="I24" s="209">
        <f t="shared" si="4"/>
        <v>286914.99</v>
      </c>
      <c r="J24" s="209">
        <f t="shared" si="4"/>
        <v>0</v>
      </c>
      <c r="K24" s="209">
        <f>SUM(K27+K30+K33)</f>
        <v>700</v>
      </c>
      <c r="L24" s="209">
        <f t="shared" si="3"/>
        <v>0</v>
      </c>
      <c r="M24" s="209">
        <f t="shared" si="3"/>
        <v>0</v>
      </c>
      <c r="N24" s="209">
        <f>SUM(N27+N30+N33)</f>
        <v>0</v>
      </c>
      <c r="O24" s="209">
        <f>SUM(O27)</f>
        <v>0</v>
      </c>
      <c r="P24" s="209">
        <f>SUM(P27)</f>
        <v>0</v>
      </c>
      <c r="Q24" s="130">
        <v>0</v>
      </c>
      <c r="R24" s="130">
        <v>0</v>
      </c>
      <c r="S24" s="130">
        <v>0</v>
      </c>
    </row>
    <row r="25" spans="1:19" ht="25.5" customHeight="1">
      <c r="A25" s="65"/>
      <c r="B25" s="122"/>
      <c r="C25" s="122"/>
      <c r="D25" s="284" t="s">
        <v>88</v>
      </c>
      <c r="E25" s="120">
        <f>SUM(F25+O25)</f>
        <v>529190.02</v>
      </c>
      <c r="F25" s="120">
        <f>SUM(G25+J25+K25+L25+N25)</f>
        <v>529190.02</v>
      </c>
      <c r="G25" s="120">
        <f t="shared" si="0"/>
        <v>528514.46</v>
      </c>
      <c r="H25" s="209">
        <f t="shared" si="4"/>
        <v>270790.44</v>
      </c>
      <c r="I25" s="209">
        <f t="shared" si="4"/>
        <v>257724.02</v>
      </c>
      <c r="J25" s="209">
        <f t="shared" si="4"/>
        <v>0</v>
      </c>
      <c r="K25" s="209">
        <f>SUM(K28)</f>
        <v>675.56</v>
      </c>
      <c r="L25" s="209">
        <f t="shared" si="3"/>
        <v>0</v>
      </c>
      <c r="M25" s="209">
        <f t="shared" si="3"/>
        <v>0</v>
      </c>
      <c r="N25" s="209">
        <f>SUM(N28+N31+N34)</f>
        <v>0</v>
      </c>
      <c r="O25" s="209">
        <f>SUM(O28)</f>
        <v>0</v>
      </c>
      <c r="P25" s="209">
        <f>SUM(P28)</f>
        <v>0</v>
      </c>
      <c r="Q25" s="130">
        <v>0</v>
      </c>
      <c r="R25" s="130">
        <v>0</v>
      </c>
      <c r="S25" s="130">
        <v>0</v>
      </c>
    </row>
    <row r="26" spans="1:19" ht="19.5" customHeight="1">
      <c r="A26" s="65"/>
      <c r="B26" s="122"/>
      <c r="C26" s="122"/>
      <c r="D26" s="284" t="s">
        <v>87</v>
      </c>
      <c r="E26" s="285">
        <f>E25/E24*100</f>
        <v>93.70922135429768</v>
      </c>
      <c r="F26" s="285">
        <f>F25/F24*100</f>
        <v>93.70922135429768</v>
      </c>
      <c r="G26" s="285">
        <f>G25/G24*100</f>
        <v>93.70574707597753</v>
      </c>
      <c r="H26" s="285">
        <f>H25/H24*100</f>
        <v>97.72300252616384</v>
      </c>
      <c r="I26" s="285">
        <f>I25/I24*100</f>
        <v>89.82591672885407</v>
      </c>
      <c r="J26" s="285">
        <v>0</v>
      </c>
      <c r="K26" s="285">
        <f>K25/K24*100</f>
        <v>96.50857142857141</v>
      </c>
      <c r="L26" s="285">
        <v>0</v>
      </c>
      <c r="M26" s="285">
        <v>0</v>
      </c>
      <c r="N26" s="285">
        <v>0</v>
      </c>
      <c r="O26" s="209">
        <v>0</v>
      </c>
      <c r="P26" s="285">
        <v>0</v>
      </c>
      <c r="Q26" s="285">
        <v>0</v>
      </c>
      <c r="R26" s="285">
        <v>0</v>
      </c>
      <c r="S26" s="285">
        <v>0</v>
      </c>
    </row>
    <row r="27" spans="1:19" ht="21.75" customHeight="1">
      <c r="A27" s="65"/>
      <c r="B27" s="127"/>
      <c r="C27" s="127">
        <v>40002</v>
      </c>
      <c r="D27" s="129" t="s">
        <v>245</v>
      </c>
      <c r="E27" s="124">
        <f>SUM(F27+O27)</f>
        <v>564714.99</v>
      </c>
      <c r="F27" s="124">
        <f>SUM(G27+J27+K27+L27+N27)</f>
        <v>564714.99</v>
      </c>
      <c r="G27" s="124">
        <f t="shared" si="0"/>
        <v>564014.99</v>
      </c>
      <c r="H27" s="296">
        <v>277100</v>
      </c>
      <c r="I27" s="286">
        <v>286914.99</v>
      </c>
      <c r="J27" s="286">
        <v>0</v>
      </c>
      <c r="K27" s="286">
        <v>700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</row>
    <row r="28" spans="1:19" ht="24" customHeight="1">
      <c r="A28" s="65"/>
      <c r="B28" s="127"/>
      <c r="C28" s="127"/>
      <c r="D28" s="287" t="s">
        <v>88</v>
      </c>
      <c r="E28" s="124">
        <f>SUM(F28+O28)</f>
        <v>529190.02</v>
      </c>
      <c r="F28" s="124">
        <f>SUM(G28+J28+K28+L28+N28)</f>
        <v>529190.02</v>
      </c>
      <c r="G28" s="124">
        <f t="shared" si="0"/>
        <v>528514.46</v>
      </c>
      <c r="H28" s="124">
        <v>270790.44</v>
      </c>
      <c r="I28" s="124">
        <v>257724.02</v>
      </c>
      <c r="J28" s="124">
        <v>0</v>
      </c>
      <c r="K28" s="124">
        <v>675.56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5">
        <v>0</v>
      </c>
      <c r="R28" s="125">
        <v>0</v>
      </c>
      <c r="S28" s="125">
        <v>0</v>
      </c>
    </row>
    <row r="29" spans="1:19" ht="19.5" customHeight="1">
      <c r="A29" s="65"/>
      <c r="B29" s="127"/>
      <c r="C29" s="127"/>
      <c r="D29" s="287" t="s">
        <v>87</v>
      </c>
      <c r="E29" s="288">
        <f>E28/E27*100</f>
        <v>93.70922135429768</v>
      </c>
      <c r="F29" s="288">
        <f>F28/F27*100</f>
        <v>93.70922135429768</v>
      </c>
      <c r="G29" s="288">
        <f>G28/G27*100</f>
        <v>93.70574707597753</v>
      </c>
      <c r="H29" s="288">
        <f>H28/H27*100</f>
        <v>97.72300252616384</v>
      </c>
      <c r="I29" s="288">
        <f>I28/I27*100</f>
        <v>89.82591672885407</v>
      </c>
      <c r="J29" s="290">
        <v>0</v>
      </c>
      <c r="K29" s="288">
        <f>K28/K27*100</f>
        <v>96.50857142857141</v>
      </c>
      <c r="L29" s="292">
        <f aca="true" t="shared" si="5" ref="L29:M31">SUM(L32+L35+L38)</f>
        <v>0</v>
      </c>
      <c r="M29" s="290">
        <f t="shared" si="5"/>
        <v>0</v>
      </c>
      <c r="N29" s="288">
        <v>0</v>
      </c>
      <c r="O29" s="290">
        <v>0</v>
      </c>
      <c r="P29" s="288">
        <v>0</v>
      </c>
      <c r="Q29" s="288">
        <v>0</v>
      </c>
      <c r="R29" s="288">
        <v>0</v>
      </c>
      <c r="S29" s="288">
        <v>0</v>
      </c>
    </row>
    <row r="30" spans="1:19" ht="24.75" customHeight="1">
      <c r="A30" s="65"/>
      <c r="B30" s="122">
        <v>600</v>
      </c>
      <c r="C30" s="122"/>
      <c r="D30" s="123" t="s">
        <v>91</v>
      </c>
      <c r="E30" s="120">
        <f>SUM(F30+O30)</f>
        <v>3177265.14</v>
      </c>
      <c r="F30" s="120">
        <f>SUM(G30+J30+K30+L30+N30)</f>
        <v>894865.14</v>
      </c>
      <c r="G30" s="120">
        <f t="shared" si="0"/>
        <v>494865.14</v>
      </c>
      <c r="H30" s="209">
        <f aca="true" t="shared" si="6" ref="H30:J31">SUM(H33+H36+H39+H42+H45)</f>
        <v>584</v>
      </c>
      <c r="I30" s="209">
        <f t="shared" si="6"/>
        <v>494281.14</v>
      </c>
      <c r="J30" s="209">
        <f t="shared" si="6"/>
        <v>400000</v>
      </c>
      <c r="K30" s="209">
        <f>SUM(K33+K36+K39)</f>
        <v>0</v>
      </c>
      <c r="L30" s="209">
        <f t="shared" si="5"/>
        <v>0</v>
      </c>
      <c r="M30" s="209">
        <f t="shared" si="5"/>
        <v>0</v>
      </c>
      <c r="N30" s="209">
        <f>SUM(N33+N36+N39)</f>
        <v>0</v>
      </c>
      <c r="O30" s="209">
        <f aca="true" t="shared" si="7" ref="O30:Q31">SUM(O33+O36+O39+O42+O45)</f>
        <v>2282400</v>
      </c>
      <c r="P30" s="209">
        <f t="shared" si="7"/>
        <v>2282400</v>
      </c>
      <c r="Q30" s="209">
        <f t="shared" si="7"/>
        <v>0</v>
      </c>
      <c r="R30" s="130">
        <v>0</v>
      </c>
      <c r="S30" s="130">
        <v>0</v>
      </c>
    </row>
    <row r="31" spans="1:19" ht="24.75" customHeight="1">
      <c r="A31" s="65"/>
      <c r="B31" s="122"/>
      <c r="C31" s="122"/>
      <c r="D31" s="284" t="s">
        <v>88</v>
      </c>
      <c r="E31" s="120">
        <f>SUM(F31+O31)</f>
        <v>2982220.1799999997</v>
      </c>
      <c r="F31" s="120">
        <f>SUM(G31+J31+K31+L31+N31)</f>
        <v>809727.9299999999</v>
      </c>
      <c r="G31" s="120">
        <f>+SUM(H31+I31)</f>
        <v>467690.86</v>
      </c>
      <c r="H31" s="209">
        <f t="shared" si="6"/>
        <v>584</v>
      </c>
      <c r="I31" s="209">
        <f t="shared" si="6"/>
        <v>467106.86</v>
      </c>
      <c r="J31" s="209">
        <f t="shared" si="6"/>
        <v>342037.07</v>
      </c>
      <c r="K31" s="209">
        <f>SUM(K34+K37+K40)</f>
        <v>0</v>
      </c>
      <c r="L31" s="209">
        <f t="shared" si="5"/>
        <v>0</v>
      </c>
      <c r="M31" s="209">
        <f t="shared" si="5"/>
        <v>0</v>
      </c>
      <c r="N31" s="209">
        <f>SUM(N34+N37+N40)</f>
        <v>0</v>
      </c>
      <c r="O31" s="209">
        <f t="shared" si="7"/>
        <v>2172492.25</v>
      </c>
      <c r="P31" s="209">
        <f t="shared" si="7"/>
        <v>2172492.25</v>
      </c>
      <c r="Q31" s="209">
        <f t="shared" si="7"/>
        <v>0</v>
      </c>
      <c r="R31" s="130">
        <v>0</v>
      </c>
      <c r="S31" s="130">
        <v>0</v>
      </c>
    </row>
    <row r="32" spans="1:19" ht="19.5" customHeight="1">
      <c r="A32" s="65"/>
      <c r="B32" s="122"/>
      <c r="C32" s="122"/>
      <c r="D32" s="284" t="s">
        <v>87</v>
      </c>
      <c r="E32" s="285">
        <f aca="true" t="shared" si="8" ref="E32:J32">E31/E30*100</f>
        <v>93.86123123486004</v>
      </c>
      <c r="F32" s="285">
        <f t="shared" si="8"/>
        <v>90.48602898979838</v>
      </c>
      <c r="G32" s="285">
        <f t="shared" si="8"/>
        <v>94.50875040420102</v>
      </c>
      <c r="H32" s="285">
        <f t="shared" si="8"/>
        <v>100</v>
      </c>
      <c r="I32" s="285">
        <f t="shared" si="8"/>
        <v>94.50226241689091</v>
      </c>
      <c r="J32" s="285">
        <f t="shared" si="8"/>
        <v>85.50926749999999</v>
      </c>
      <c r="K32" s="285">
        <v>0</v>
      </c>
      <c r="L32" s="285">
        <v>0</v>
      </c>
      <c r="M32" s="285">
        <v>0</v>
      </c>
      <c r="N32" s="285">
        <v>0</v>
      </c>
      <c r="O32" s="285">
        <f>O31/O30*100</f>
        <v>95.1845535401332</v>
      </c>
      <c r="P32" s="285">
        <f>P31/P30*100</f>
        <v>95.1845535401332</v>
      </c>
      <c r="Q32" s="285">
        <v>0</v>
      </c>
      <c r="R32" s="285">
        <v>0</v>
      </c>
      <c r="S32" s="285">
        <v>0</v>
      </c>
    </row>
    <row r="33" spans="1:19" ht="24" customHeight="1">
      <c r="A33" s="65"/>
      <c r="B33" s="127"/>
      <c r="C33" s="127">
        <v>60004</v>
      </c>
      <c r="D33" s="129" t="s">
        <v>246</v>
      </c>
      <c r="E33" s="124">
        <f>SUM(F33+O33)</f>
        <v>400000</v>
      </c>
      <c r="F33" s="124">
        <f>SUM(G33+J33+K33+L33+N33)</f>
        <v>400000</v>
      </c>
      <c r="G33" s="124">
        <f t="shared" si="0"/>
        <v>0</v>
      </c>
      <c r="H33" s="126">
        <v>0</v>
      </c>
      <c r="I33" s="126">
        <v>0</v>
      </c>
      <c r="J33" s="124">
        <v>400000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</row>
    <row r="34" spans="1:19" ht="24" customHeight="1">
      <c r="A34" s="65"/>
      <c r="B34" s="127"/>
      <c r="C34" s="127"/>
      <c r="D34" s="287" t="s">
        <v>88</v>
      </c>
      <c r="E34" s="124">
        <f>SUM(F34+O34)</f>
        <v>342037.07</v>
      </c>
      <c r="F34" s="124">
        <f>SUM(G34+J34+K34+L34+N34)</f>
        <v>342037.07</v>
      </c>
      <c r="G34" s="124">
        <f t="shared" si="0"/>
        <v>0</v>
      </c>
      <c r="H34" s="124">
        <v>0</v>
      </c>
      <c r="I34" s="124">
        <v>0</v>
      </c>
      <c r="J34" s="124">
        <v>342037.07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5">
        <v>0</v>
      </c>
      <c r="R34" s="125">
        <v>0</v>
      </c>
      <c r="S34" s="125">
        <v>0</v>
      </c>
    </row>
    <row r="35" spans="1:19" ht="19.5" customHeight="1">
      <c r="A35" s="65"/>
      <c r="B35" s="127"/>
      <c r="C35" s="127"/>
      <c r="D35" s="287" t="s">
        <v>87</v>
      </c>
      <c r="E35" s="288">
        <f>E34/E33*100</f>
        <v>85.50926749999999</v>
      </c>
      <c r="F35" s="288">
        <f>F34/F33*100</f>
        <v>85.50926749999999</v>
      </c>
      <c r="G35" s="124">
        <f t="shared" si="0"/>
        <v>0</v>
      </c>
      <c r="H35" s="288">
        <v>0</v>
      </c>
      <c r="I35" s="288">
        <v>0</v>
      </c>
      <c r="J35" s="288">
        <f>J34/J33*100</f>
        <v>85.50926749999999</v>
      </c>
      <c r="K35" s="290">
        <f>SUM(K38+K41+K44)</f>
        <v>0</v>
      </c>
      <c r="L35" s="292">
        <f>SUM(L38+L41+L44)</f>
        <v>0</v>
      </c>
      <c r="M35" s="290">
        <f>SUM(M38+M41+M44)</f>
        <v>0</v>
      </c>
      <c r="N35" s="288">
        <v>0</v>
      </c>
      <c r="O35" s="290">
        <v>0</v>
      </c>
      <c r="P35" s="288">
        <v>0</v>
      </c>
      <c r="Q35" s="288">
        <v>0</v>
      </c>
      <c r="R35" s="288">
        <v>0</v>
      </c>
      <c r="S35" s="288">
        <v>0</v>
      </c>
    </row>
    <row r="36" spans="1:19" ht="34.5" customHeight="1">
      <c r="A36" s="65"/>
      <c r="B36" s="127"/>
      <c r="C36" s="127">
        <v>60012</v>
      </c>
      <c r="D36" s="129" t="s">
        <v>247</v>
      </c>
      <c r="E36" s="124">
        <f>SUM(F36+O36)</f>
        <v>53528</v>
      </c>
      <c r="F36" s="124">
        <f>SUM(G36+J36+K36+L36+N36)</f>
        <v>528</v>
      </c>
      <c r="G36" s="124">
        <f t="shared" si="0"/>
        <v>528</v>
      </c>
      <c r="H36" s="291">
        <v>0</v>
      </c>
      <c r="I36" s="289">
        <v>528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53000</v>
      </c>
      <c r="P36" s="124">
        <v>53000</v>
      </c>
      <c r="Q36" s="124">
        <v>0</v>
      </c>
      <c r="R36" s="124">
        <v>0</v>
      </c>
      <c r="S36" s="124">
        <v>0</v>
      </c>
    </row>
    <row r="37" spans="1:19" ht="27" customHeight="1">
      <c r="A37" s="65"/>
      <c r="B37" s="127"/>
      <c r="C37" s="127"/>
      <c r="D37" s="287" t="s">
        <v>88</v>
      </c>
      <c r="E37" s="124">
        <f>SUM(F37+O37)</f>
        <v>527.8</v>
      </c>
      <c r="F37" s="124">
        <f>SUM(G37+J37+K37+L37+N37)</f>
        <v>527.8</v>
      </c>
      <c r="G37" s="124">
        <f t="shared" si="0"/>
        <v>527.8</v>
      </c>
      <c r="H37" s="124">
        <v>0</v>
      </c>
      <c r="I37" s="124">
        <v>527.8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5">
        <v>0</v>
      </c>
      <c r="R37" s="125">
        <v>0</v>
      </c>
      <c r="S37" s="125">
        <v>0</v>
      </c>
    </row>
    <row r="38" spans="1:19" ht="19.5" customHeight="1">
      <c r="A38" s="65"/>
      <c r="B38" s="127"/>
      <c r="C38" s="127"/>
      <c r="D38" s="287" t="s">
        <v>87</v>
      </c>
      <c r="E38" s="288">
        <f>E37/E36*100</f>
        <v>0.9860260050814526</v>
      </c>
      <c r="F38" s="288">
        <f>F37/F36*100</f>
        <v>99.9621212121212</v>
      </c>
      <c r="G38" s="124">
        <f t="shared" si="0"/>
        <v>99.9621212121212</v>
      </c>
      <c r="H38" s="288">
        <v>0</v>
      </c>
      <c r="I38" s="288">
        <f>I37/I36*100</f>
        <v>99.9621212121212</v>
      </c>
      <c r="J38" s="290">
        <v>0</v>
      </c>
      <c r="K38" s="290">
        <f>SUM(K41+K44+K47)</f>
        <v>0</v>
      </c>
      <c r="L38" s="292">
        <f>SUM(L41+L44+L47)</f>
        <v>0</v>
      </c>
      <c r="M38" s="290">
        <f>SUM(M41+M44+M47)</f>
        <v>0</v>
      </c>
      <c r="N38" s="288">
        <v>0</v>
      </c>
      <c r="O38" s="290">
        <v>0</v>
      </c>
      <c r="P38" s="288">
        <f>P37/P36*100</f>
        <v>0</v>
      </c>
      <c r="Q38" s="288">
        <v>0</v>
      </c>
      <c r="R38" s="288">
        <v>0</v>
      </c>
      <c r="S38" s="288">
        <v>0</v>
      </c>
    </row>
    <row r="39" spans="1:19" ht="26.25" customHeight="1">
      <c r="A39" s="65"/>
      <c r="B39" s="127"/>
      <c r="C39" s="127">
        <v>60013</v>
      </c>
      <c r="D39" s="129" t="s">
        <v>248</v>
      </c>
      <c r="E39" s="124">
        <f>SUM(F39+O39)</f>
        <v>2188.14</v>
      </c>
      <c r="F39" s="124">
        <f>SUM(G39+J39+K39+L39+N39)</f>
        <v>2188.14</v>
      </c>
      <c r="G39" s="124">
        <f t="shared" si="0"/>
        <v>2188.14</v>
      </c>
      <c r="H39" s="289">
        <v>0</v>
      </c>
      <c r="I39" s="289">
        <v>2188.14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</row>
    <row r="40" spans="1:19" ht="24" customHeight="1">
      <c r="A40" s="65"/>
      <c r="B40" s="127"/>
      <c r="C40" s="127"/>
      <c r="D40" s="287" t="s">
        <v>88</v>
      </c>
      <c r="E40" s="124">
        <f>SUM(F40+O40)</f>
        <v>88</v>
      </c>
      <c r="F40" s="124">
        <f>SUM(G40+J40+K40+L40+N40)</f>
        <v>88</v>
      </c>
      <c r="G40" s="124">
        <f t="shared" si="0"/>
        <v>88</v>
      </c>
      <c r="H40" s="124">
        <v>0</v>
      </c>
      <c r="I40" s="124">
        <v>88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5">
        <v>0</v>
      </c>
      <c r="R40" s="125">
        <v>0</v>
      </c>
      <c r="S40" s="125">
        <v>0</v>
      </c>
    </row>
    <row r="41" spans="1:19" ht="19.5" customHeight="1">
      <c r="A41" s="65"/>
      <c r="B41" s="127"/>
      <c r="C41" s="127"/>
      <c r="D41" s="287" t="s">
        <v>87</v>
      </c>
      <c r="E41" s="288">
        <f>E40/E39*100</f>
        <v>4.021680514043891</v>
      </c>
      <c r="F41" s="288">
        <f>F40/F39*100</f>
        <v>4.021680514043891</v>
      </c>
      <c r="G41" s="288">
        <f>G40/G39*100</f>
        <v>4.021680514043891</v>
      </c>
      <c r="H41" s="288">
        <v>0</v>
      </c>
      <c r="I41" s="288">
        <f>I40/I39*100</f>
        <v>4.021680514043891</v>
      </c>
      <c r="J41" s="290">
        <v>0</v>
      </c>
      <c r="K41" s="290">
        <f>SUM(K44+K47+K50)</f>
        <v>0</v>
      </c>
      <c r="L41" s="292">
        <f>SUM(L44+L47+L50)</f>
        <v>0</v>
      </c>
      <c r="M41" s="290">
        <f>SUM(M44+M47+M50)</f>
        <v>0</v>
      </c>
      <c r="N41" s="288">
        <v>0</v>
      </c>
      <c r="O41" s="290">
        <v>0</v>
      </c>
      <c r="P41" s="288">
        <v>0</v>
      </c>
      <c r="Q41" s="288">
        <v>0</v>
      </c>
      <c r="R41" s="288">
        <v>0</v>
      </c>
      <c r="S41" s="288">
        <v>0</v>
      </c>
    </row>
    <row r="42" spans="1:19" ht="23.25" customHeight="1">
      <c r="A42" s="65"/>
      <c r="B42" s="127"/>
      <c r="C42" s="127">
        <v>60014</v>
      </c>
      <c r="D42" s="129" t="s">
        <v>249</v>
      </c>
      <c r="E42" s="124">
        <f>SUM(F42+O42)</f>
        <v>1605</v>
      </c>
      <c r="F42" s="124">
        <f>SUM(G42+J42+K42+L42+N42)</f>
        <v>1605</v>
      </c>
      <c r="G42" s="124">
        <f t="shared" si="0"/>
        <v>1605</v>
      </c>
      <c r="H42" s="289">
        <v>0</v>
      </c>
      <c r="I42" s="289">
        <v>1605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</row>
    <row r="43" spans="1:19" ht="23.25" customHeight="1">
      <c r="A43" s="65"/>
      <c r="B43" s="127"/>
      <c r="C43" s="127"/>
      <c r="D43" s="287" t="s">
        <v>88</v>
      </c>
      <c r="E43" s="124">
        <f>SUM(F43+O43)</f>
        <v>1501.17</v>
      </c>
      <c r="F43" s="124">
        <f>SUM(G43+J43+K43+L43+N43)</f>
        <v>1501.17</v>
      </c>
      <c r="G43" s="124">
        <f t="shared" si="0"/>
        <v>1501.17</v>
      </c>
      <c r="H43" s="124">
        <v>0</v>
      </c>
      <c r="I43" s="124">
        <v>1501.17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5">
        <v>0</v>
      </c>
      <c r="R43" s="125">
        <v>0</v>
      </c>
      <c r="S43" s="125">
        <v>0</v>
      </c>
    </row>
    <row r="44" spans="1:19" ht="19.5" customHeight="1">
      <c r="A44" s="65"/>
      <c r="B44" s="127"/>
      <c r="C44" s="127"/>
      <c r="D44" s="287" t="s">
        <v>87</v>
      </c>
      <c r="E44" s="288">
        <f>E43/E42*100</f>
        <v>93.53084112149533</v>
      </c>
      <c r="F44" s="288">
        <f>F43/F42*100</f>
        <v>93.53084112149533</v>
      </c>
      <c r="G44" s="288">
        <f>G43/G42*100</f>
        <v>93.53084112149533</v>
      </c>
      <c r="H44" s="288">
        <v>0</v>
      </c>
      <c r="I44" s="288">
        <f>I43/I42*100</f>
        <v>93.53084112149533</v>
      </c>
      <c r="J44" s="290">
        <v>0</v>
      </c>
      <c r="K44" s="290">
        <f>SUM(K47+K50+K53)</f>
        <v>0</v>
      </c>
      <c r="L44" s="292">
        <f>SUM(L47+L50+L53)</f>
        <v>0</v>
      </c>
      <c r="M44" s="290">
        <f>SUM(M47+M50+M53)</f>
        <v>0</v>
      </c>
      <c r="N44" s="288">
        <v>0</v>
      </c>
      <c r="O44" s="290">
        <v>0</v>
      </c>
      <c r="P44" s="288">
        <v>0</v>
      </c>
      <c r="Q44" s="288">
        <v>0</v>
      </c>
      <c r="R44" s="288">
        <v>0</v>
      </c>
      <c r="S44" s="288">
        <v>0</v>
      </c>
    </row>
    <row r="45" spans="1:19" ht="27" customHeight="1">
      <c r="A45" s="65"/>
      <c r="B45" s="127"/>
      <c r="C45" s="127">
        <v>60016</v>
      </c>
      <c r="D45" s="129" t="s">
        <v>250</v>
      </c>
      <c r="E45" s="124">
        <f>SUM(F45+O45)</f>
        <v>2719944</v>
      </c>
      <c r="F45" s="124">
        <f>SUM(G45+J45+K45+L45+N45)</f>
        <v>490544</v>
      </c>
      <c r="G45" s="124">
        <f t="shared" si="0"/>
        <v>490544</v>
      </c>
      <c r="H45" s="289">
        <v>584</v>
      </c>
      <c r="I45" s="289">
        <v>489960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286">
        <v>2229400</v>
      </c>
      <c r="P45" s="286">
        <v>2229400</v>
      </c>
      <c r="Q45" s="124">
        <v>0</v>
      </c>
      <c r="R45" s="124">
        <v>0</v>
      </c>
      <c r="S45" s="124">
        <v>0</v>
      </c>
    </row>
    <row r="46" spans="1:19" ht="24" customHeight="1">
      <c r="A46" s="65"/>
      <c r="B46" s="183"/>
      <c r="C46" s="127"/>
      <c r="D46" s="287" t="s">
        <v>88</v>
      </c>
      <c r="E46" s="124">
        <f>SUM(F46+O46)</f>
        <v>2638066.14</v>
      </c>
      <c r="F46" s="124">
        <f>SUM(G46+J46+K46+L46+N46)</f>
        <v>465573.89</v>
      </c>
      <c r="G46" s="124">
        <f t="shared" si="0"/>
        <v>465573.89</v>
      </c>
      <c r="H46" s="124">
        <v>584</v>
      </c>
      <c r="I46" s="124">
        <v>464989.89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2172492.25</v>
      </c>
      <c r="P46" s="124">
        <v>2172492.25</v>
      </c>
      <c r="Q46" s="125">
        <v>0</v>
      </c>
      <c r="R46" s="125">
        <v>0</v>
      </c>
      <c r="S46" s="125">
        <v>0</v>
      </c>
    </row>
    <row r="47" spans="1:19" ht="19.5" customHeight="1">
      <c r="A47" s="65"/>
      <c r="B47" s="183"/>
      <c r="C47" s="127"/>
      <c r="D47" s="287" t="s">
        <v>87</v>
      </c>
      <c r="E47" s="288">
        <f>E46/E45*100</f>
        <v>96.98972258252377</v>
      </c>
      <c r="F47" s="288">
        <f>F46/F45*100</f>
        <v>94.90971044391533</v>
      </c>
      <c r="G47" s="288">
        <f>G46/G45*100</f>
        <v>94.90971044391533</v>
      </c>
      <c r="H47" s="288">
        <f>H46/H45*100</f>
        <v>100</v>
      </c>
      <c r="I47" s="288">
        <f>I46/I45*100</f>
        <v>94.90364315454323</v>
      </c>
      <c r="J47" s="290">
        <v>0</v>
      </c>
      <c r="K47" s="290">
        <f>SUM(K50+K53+K56)</f>
        <v>0</v>
      </c>
      <c r="L47" s="292">
        <f>SUM(L50+L53+L56)</f>
        <v>0</v>
      </c>
      <c r="M47" s="290">
        <f>SUM(M50+M53+M56)</f>
        <v>0</v>
      </c>
      <c r="N47" s="288">
        <v>0</v>
      </c>
      <c r="O47" s="288">
        <f>O46/O45*100</f>
        <v>97.4473961604019</v>
      </c>
      <c r="P47" s="288">
        <f>P46/P45*100</f>
        <v>97.4473961604019</v>
      </c>
      <c r="Q47" s="288">
        <v>0</v>
      </c>
      <c r="R47" s="288">
        <v>0</v>
      </c>
      <c r="S47" s="288">
        <v>0</v>
      </c>
    </row>
    <row r="48" spans="1:19" ht="24.75" customHeight="1">
      <c r="A48" s="65"/>
      <c r="B48" s="122">
        <v>700</v>
      </c>
      <c r="C48" s="122"/>
      <c r="D48" s="123" t="s">
        <v>92</v>
      </c>
      <c r="E48" s="120">
        <f>SUM(F48+O48)</f>
        <v>190871</v>
      </c>
      <c r="F48" s="120">
        <f>SUM(G48+J48+K48+L48+N48)</f>
        <v>190871</v>
      </c>
      <c r="G48" s="120">
        <f t="shared" si="0"/>
        <v>190871</v>
      </c>
      <c r="H48" s="209">
        <f>SUM(H51)</f>
        <v>2571</v>
      </c>
      <c r="I48" s="209">
        <f>SUM(I51)</f>
        <v>188300</v>
      </c>
      <c r="J48" s="209">
        <f>SUM(J51+J54+J57)</f>
        <v>0</v>
      </c>
      <c r="K48" s="209">
        <f>SUM(K51)</f>
        <v>0</v>
      </c>
      <c r="L48" s="209">
        <f aca="true" t="shared" si="9" ref="L48:N49">SUM(L51+L54+L57)</f>
        <v>0</v>
      </c>
      <c r="M48" s="209">
        <f t="shared" si="9"/>
        <v>0</v>
      </c>
      <c r="N48" s="209">
        <f t="shared" si="9"/>
        <v>0</v>
      </c>
      <c r="O48" s="209">
        <f>SUM(O51)</f>
        <v>0</v>
      </c>
      <c r="P48" s="209">
        <f>SUM(P51)</f>
        <v>0</v>
      </c>
      <c r="Q48" s="130">
        <v>0</v>
      </c>
      <c r="R48" s="130">
        <v>0</v>
      </c>
      <c r="S48" s="130">
        <v>0</v>
      </c>
    </row>
    <row r="49" spans="1:19" ht="23.25" customHeight="1">
      <c r="A49" s="65"/>
      <c r="B49" s="122"/>
      <c r="C49" s="122"/>
      <c r="D49" s="284" t="s">
        <v>88</v>
      </c>
      <c r="E49" s="120">
        <f>SUM(F49+O49)</f>
        <v>184694.82</v>
      </c>
      <c r="F49" s="120">
        <f>SUM(G49+J49+K49+L49+N49)</f>
        <v>184694.82</v>
      </c>
      <c r="G49" s="120">
        <f t="shared" si="0"/>
        <v>184694.82</v>
      </c>
      <c r="H49" s="209">
        <f>SUM(H52)</f>
        <v>2571</v>
      </c>
      <c r="I49" s="209">
        <f>SUM(I52)</f>
        <v>182123.82</v>
      </c>
      <c r="J49" s="209">
        <f>SUM(J52)</f>
        <v>0</v>
      </c>
      <c r="K49" s="209">
        <f>SUM(K52)</f>
        <v>0</v>
      </c>
      <c r="L49" s="209">
        <f t="shared" si="9"/>
        <v>0</v>
      </c>
      <c r="M49" s="209">
        <f t="shared" si="9"/>
        <v>0</v>
      </c>
      <c r="N49" s="209">
        <f t="shared" si="9"/>
        <v>0</v>
      </c>
      <c r="O49" s="209">
        <f>SUM(O52)</f>
        <v>0</v>
      </c>
      <c r="P49" s="209">
        <f>SUM(P52)</f>
        <v>0</v>
      </c>
      <c r="Q49" s="130">
        <v>0</v>
      </c>
      <c r="R49" s="130">
        <v>0</v>
      </c>
      <c r="S49" s="130">
        <v>0</v>
      </c>
    </row>
    <row r="50" spans="1:19" ht="19.5" customHeight="1">
      <c r="A50" s="65"/>
      <c r="B50" s="122"/>
      <c r="C50" s="122"/>
      <c r="D50" s="284" t="s">
        <v>87</v>
      </c>
      <c r="E50" s="285">
        <f>E49/E48*100</f>
        <v>96.76421247858502</v>
      </c>
      <c r="F50" s="285">
        <f>F49/F48*100</f>
        <v>96.76421247858502</v>
      </c>
      <c r="G50" s="285">
        <f>G49/G48*100</f>
        <v>96.76421247858502</v>
      </c>
      <c r="H50" s="285">
        <f>H49/H48*100</f>
        <v>100</v>
      </c>
      <c r="I50" s="285">
        <f>I49/I48*100</f>
        <v>96.72003186404675</v>
      </c>
      <c r="J50" s="285">
        <v>0</v>
      </c>
      <c r="K50" s="285">
        <v>0</v>
      </c>
      <c r="L50" s="285">
        <v>0</v>
      </c>
      <c r="M50" s="285">
        <v>0</v>
      </c>
      <c r="N50" s="285">
        <v>0</v>
      </c>
      <c r="O50" s="209">
        <v>0</v>
      </c>
      <c r="P50" s="285">
        <v>0</v>
      </c>
      <c r="Q50" s="285">
        <v>0</v>
      </c>
      <c r="R50" s="285">
        <v>0</v>
      </c>
      <c r="S50" s="285">
        <v>0</v>
      </c>
    </row>
    <row r="51" spans="1:19" ht="30" customHeight="1">
      <c r="A51" s="65"/>
      <c r="B51" s="127"/>
      <c r="C51" s="127">
        <v>70005</v>
      </c>
      <c r="D51" s="129" t="s">
        <v>251</v>
      </c>
      <c r="E51" s="124">
        <f>SUM(F51+O51)</f>
        <v>190871</v>
      </c>
      <c r="F51" s="124">
        <f>SUM(G51+J51+K51+L51+N51)</f>
        <v>190871</v>
      </c>
      <c r="G51" s="124">
        <f t="shared" si="0"/>
        <v>190871</v>
      </c>
      <c r="H51" s="289">
        <v>2571</v>
      </c>
      <c r="I51" s="289">
        <v>188300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</row>
    <row r="52" spans="1:19" ht="26.25" customHeight="1">
      <c r="A52" s="65"/>
      <c r="B52" s="127"/>
      <c r="C52" s="127"/>
      <c r="D52" s="287" t="s">
        <v>88</v>
      </c>
      <c r="E52" s="124">
        <f>SUM(F52+O52)</f>
        <v>184694.82</v>
      </c>
      <c r="F52" s="124">
        <f>SUM(G52+J52+K52+L52+N52)</f>
        <v>184694.82</v>
      </c>
      <c r="G52" s="124">
        <f t="shared" si="0"/>
        <v>184694.82</v>
      </c>
      <c r="H52" s="124">
        <v>2571</v>
      </c>
      <c r="I52" s="124">
        <v>182123.82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5">
        <v>0</v>
      </c>
      <c r="R52" s="125">
        <v>0</v>
      </c>
      <c r="S52" s="125">
        <v>0</v>
      </c>
    </row>
    <row r="53" spans="1:19" ht="19.5" customHeight="1">
      <c r="A53" s="65"/>
      <c r="B53" s="127"/>
      <c r="C53" s="127"/>
      <c r="D53" s="287" t="s">
        <v>87</v>
      </c>
      <c r="E53" s="288">
        <f>E52/E51*100</f>
        <v>96.76421247858502</v>
      </c>
      <c r="F53" s="288">
        <f>F52/F51*100</f>
        <v>96.76421247858502</v>
      </c>
      <c r="G53" s="288">
        <f>G52/G51*100</f>
        <v>96.76421247858502</v>
      </c>
      <c r="H53" s="288">
        <f>H52/H51*100</f>
        <v>100</v>
      </c>
      <c r="I53" s="288">
        <f>I52/I51*100</f>
        <v>96.72003186404675</v>
      </c>
      <c r="J53" s="290">
        <f>SUM(J56+J59+J62)</f>
        <v>0</v>
      </c>
      <c r="K53" s="290">
        <v>0</v>
      </c>
      <c r="L53" s="292">
        <f aca="true" t="shared" si="10" ref="L53:M55">SUM(L56+L59+L62)</f>
        <v>0</v>
      </c>
      <c r="M53" s="290">
        <f t="shared" si="10"/>
        <v>0</v>
      </c>
      <c r="N53" s="288">
        <v>0</v>
      </c>
      <c r="O53" s="290">
        <v>0</v>
      </c>
      <c r="P53" s="288">
        <v>0</v>
      </c>
      <c r="Q53" s="288">
        <v>0</v>
      </c>
      <c r="R53" s="288">
        <v>0</v>
      </c>
      <c r="S53" s="288">
        <v>0</v>
      </c>
    </row>
    <row r="54" spans="1:20" ht="24" customHeight="1">
      <c r="A54" s="65"/>
      <c r="B54" s="122">
        <v>710</v>
      </c>
      <c r="C54" s="122"/>
      <c r="D54" s="123" t="s">
        <v>96</v>
      </c>
      <c r="E54" s="120">
        <f>SUM(F54+O54)</f>
        <v>43836.229999999996</v>
      </c>
      <c r="F54" s="120">
        <f>SUM(G54+J54+K54+L54+N54)</f>
        <v>20810</v>
      </c>
      <c r="G54" s="120">
        <f t="shared" si="0"/>
        <v>20810</v>
      </c>
      <c r="H54" s="209">
        <f>SUM(H57)</f>
        <v>0</v>
      </c>
      <c r="I54" s="209">
        <f>SUM(I57)</f>
        <v>20810</v>
      </c>
      <c r="J54" s="209">
        <f>SUM(J57+J60+J63)</f>
        <v>0</v>
      </c>
      <c r="K54" s="209">
        <f>SUM(K57)</f>
        <v>0</v>
      </c>
      <c r="L54" s="209">
        <f t="shared" si="10"/>
        <v>0</v>
      </c>
      <c r="M54" s="209">
        <f t="shared" si="10"/>
        <v>0</v>
      </c>
      <c r="N54" s="209">
        <f>SUM(N57+N60+N63)</f>
        <v>0</v>
      </c>
      <c r="O54" s="209">
        <f aca="true" t="shared" si="11" ref="O54:Q55">SUM(O57+O60)</f>
        <v>23026.23</v>
      </c>
      <c r="P54" s="209">
        <f t="shared" si="11"/>
        <v>23026.23</v>
      </c>
      <c r="Q54" s="209">
        <f t="shared" si="11"/>
        <v>23026.23</v>
      </c>
      <c r="R54" s="130">
        <v>0</v>
      </c>
      <c r="S54" s="130">
        <v>0</v>
      </c>
      <c r="T54" s="2"/>
    </row>
    <row r="55" spans="1:20" ht="27" customHeight="1">
      <c r="A55" s="65"/>
      <c r="B55" s="127"/>
      <c r="C55" s="127"/>
      <c r="D55" s="287" t="s">
        <v>88</v>
      </c>
      <c r="E55" s="120">
        <f>SUM(F55+O55)</f>
        <v>35692.96</v>
      </c>
      <c r="F55" s="120">
        <f>SUM(G55+J55+K55+L55+N55)</f>
        <v>20809.96</v>
      </c>
      <c r="G55" s="120">
        <f t="shared" si="0"/>
        <v>20809.96</v>
      </c>
      <c r="H55" s="209">
        <f>SUM(H58)</f>
        <v>0</v>
      </c>
      <c r="I55" s="209">
        <f>SUM(I58)</f>
        <v>20809.96</v>
      </c>
      <c r="J55" s="209">
        <f>SUM(J58+J61+J64)</f>
        <v>0</v>
      </c>
      <c r="K55" s="209">
        <f>SUM(K58)</f>
        <v>0</v>
      </c>
      <c r="L55" s="209">
        <f t="shared" si="10"/>
        <v>0</v>
      </c>
      <c r="M55" s="209">
        <f t="shared" si="10"/>
        <v>0</v>
      </c>
      <c r="N55" s="209">
        <f>SUM(N58+N61+N64)</f>
        <v>0</v>
      </c>
      <c r="O55" s="209">
        <f t="shared" si="11"/>
        <v>14883</v>
      </c>
      <c r="P55" s="209">
        <f t="shared" si="11"/>
        <v>14883</v>
      </c>
      <c r="Q55" s="209">
        <f t="shared" si="11"/>
        <v>14883</v>
      </c>
      <c r="R55" s="130">
        <v>0</v>
      </c>
      <c r="S55" s="130">
        <v>0</v>
      </c>
      <c r="T55" s="2"/>
    </row>
    <row r="56" spans="1:20" ht="19.5" customHeight="1">
      <c r="A56" s="65"/>
      <c r="B56" s="127"/>
      <c r="C56" s="127"/>
      <c r="D56" s="287" t="s">
        <v>87</v>
      </c>
      <c r="E56" s="285">
        <f>E55/E54*100</f>
        <v>81.42342532649364</v>
      </c>
      <c r="F56" s="285">
        <f>F55/F54*100</f>
        <v>99.99980778471888</v>
      </c>
      <c r="G56" s="120">
        <f t="shared" si="0"/>
        <v>99.99980778471888</v>
      </c>
      <c r="H56" s="285">
        <v>0</v>
      </c>
      <c r="I56" s="285">
        <f>I55/I54*100</f>
        <v>99.99980778471888</v>
      </c>
      <c r="J56" s="285">
        <v>0</v>
      </c>
      <c r="K56" s="285">
        <v>0</v>
      </c>
      <c r="L56" s="285">
        <v>0</v>
      </c>
      <c r="M56" s="285">
        <v>0</v>
      </c>
      <c r="N56" s="285">
        <v>0</v>
      </c>
      <c r="O56" s="285">
        <f>O55/O54*100</f>
        <v>64.63498366862487</v>
      </c>
      <c r="P56" s="285">
        <f>P55/P54*100</f>
        <v>64.63498366862487</v>
      </c>
      <c r="Q56" s="285">
        <f>Q55/Q54*100</f>
        <v>64.63498366862487</v>
      </c>
      <c r="R56" s="285">
        <v>0</v>
      </c>
      <c r="S56" s="285">
        <v>0</v>
      </c>
      <c r="T56" s="2"/>
    </row>
    <row r="57" spans="1:19" ht="33.75" customHeight="1">
      <c r="A57" s="65"/>
      <c r="B57" s="127"/>
      <c r="C57" s="127">
        <v>71004</v>
      </c>
      <c r="D57" s="129" t="s">
        <v>252</v>
      </c>
      <c r="E57" s="124">
        <f>SUM(F57+O57)</f>
        <v>20810</v>
      </c>
      <c r="F57" s="124">
        <f>SUM(G57+J57+K57+L57+N57)</f>
        <v>20810</v>
      </c>
      <c r="G57" s="124">
        <f t="shared" si="0"/>
        <v>20810</v>
      </c>
      <c r="H57" s="289">
        <v>0</v>
      </c>
      <c r="I57" s="289">
        <v>20810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290">
        <v>0</v>
      </c>
      <c r="P57" s="290">
        <v>0</v>
      </c>
      <c r="Q57" s="124">
        <v>0</v>
      </c>
      <c r="R57" s="124">
        <v>0</v>
      </c>
      <c r="S57" s="124">
        <v>0</v>
      </c>
    </row>
    <row r="58" spans="1:19" ht="22.5" customHeight="1">
      <c r="A58" s="65"/>
      <c r="B58" s="127"/>
      <c r="C58" s="127"/>
      <c r="D58" s="287" t="s">
        <v>88</v>
      </c>
      <c r="E58" s="124">
        <f>SUM(F58+O58)</f>
        <v>20809.96</v>
      </c>
      <c r="F58" s="124">
        <f>SUM(G58+J58+K58+L58+N58)</f>
        <v>20809.96</v>
      </c>
      <c r="G58" s="124">
        <f t="shared" si="0"/>
        <v>20809.96</v>
      </c>
      <c r="H58" s="124">
        <v>0</v>
      </c>
      <c r="I58" s="124">
        <v>20809.96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5">
        <v>0</v>
      </c>
      <c r="R58" s="125">
        <v>0</v>
      </c>
      <c r="S58" s="125">
        <v>0</v>
      </c>
    </row>
    <row r="59" spans="1:19" ht="19.5" customHeight="1">
      <c r="A59" s="65"/>
      <c r="B59" s="127"/>
      <c r="C59" s="127"/>
      <c r="D59" s="287" t="s">
        <v>87</v>
      </c>
      <c r="E59" s="288">
        <f>E58/E57*100</f>
        <v>99.99980778471888</v>
      </c>
      <c r="F59" s="288">
        <f>F58/F57*100</f>
        <v>99.99980778471888</v>
      </c>
      <c r="G59" s="124">
        <f t="shared" si="0"/>
        <v>99.99980778471888</v>
      </c>
      <c r="H59" s="288">
        <v>0</v>
      </c>
      <c r="I59" s="288">
        <f>I58/I57*100</f>
        <v>99.99980778471888</v>
      </c>
      <c r="J59" s="290">
        <f>SUM(J62+J65+J68)</f>
        <v>0</v>
      </c>
      <c r="K59" s="290">
        <v>0</v>
      </c>
      <c r="L59" s="292">
        <f>SUM(L62+L65+L68)</f>
        <v>0</v>
      </c>
      <c r="M59" s="290">
        <f>SUM(M62+M65+M68)</f>
        <v>0</v>
      </c>
      <c r="N59" s="288">
        <v>0</v>
      </c>
      <c r="O59" s="290">
        <v>0</v>
      </c>
      <c r="P59" s="288">
        <v>0</v>
      </c>
      <c r="Q59" s="288">
        <v>0</v>
      </c>
      <c r="R59" s="288">
        <v>0</v>
      </c>
      <c r="S59" s="288">
        <v>0</v>
      </c>
    </row>
    <row r="60" spans="1:19" ht="24" customHeight="1">
      <c r="A60" s="65"/>
      <c r="B60" s="127"/>
      <c r="C60" s="127">
        <v>71095</v>
      </c>
      <c r="D60" s="129" t="s">
        <v>244</v>
      </c>
      <c r="E60" s="124">
        <f>SUM(F60+O60)</f>
        <v>23026.23</v>
      </c>
      <c r="F60" s="124">
        <f>SUM(G60+J60+K60+L60+N60)</f>
        <v>0</v>
      </c>
      <c r="G60" s="124">
        <f t="shared" si="0"/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23026.23</v>
      </c>
      <c r="P60" s="124">
        <v>23026.23</v>
      </c>
      <c r="Q60" s="124">
        <v>23026.23</v>
      </c>
      <c r="R60" s="124">
        <v>0</v>
      </c>
      <c r="S60" s="124">
        <v>0</v>
      </c>
    </row>
    <row r="61" spans="1:19" ht="24" customHeight="1">
      <c r="A61" s="65"/>
      <c r="B61" s="127"/>
      <c r="C61" s="127"/>
      <c r="D61" s="287" t="s">
        <v>88</v>
      </c>
      <c r="E61" s="124">
        <f>SUM(F61+O61)</f>
        <v>14883</v>
      </c>
      <c r="F61" s="124">
        <f>SUM(G61+J61+K61+L61+N61)</f>
        <v>0</v>
      </c>
      <c r="G61" s="124">
        <f t="shared" si="0"/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14883</v>
      </c>
      <c r="P61" s="124">
        <v>14883</v>
      </c>
      <c r="Q61" s="124">
        <v>14883</v>
      </c>
      <c r="R61" s="125">
        <v>0</v>
      </c>
      <c r="S61" s="125">
        <v>0</v>
      </c>
    </row>
    <row r="62" spans="1:19" ht="24" customHeight="1">
      <c r="A62" s="65"/>
      <c r="B62" s="127"/>
      <c r="C62" s="127"/>
      <c r="D62" s="287" t="s">
        <v>87</v>
      </c>
      <c r="E62" s="288">
        <f>E61/E60*100</f>
        <v>64.63498366862487</v>
      </c>
      <c r="F62" s="288">
        <v>0</v>
      </c>
      <c r="G62" s="124">
        <f t="shared" si="0"/>
        <v>0</v>
      </c>
      <c r="H62" s="288">
        <v>0</v>
      </c>
      <c r="I62" s="288">
        <v>0</v>
      </c>
      <c r="J62" s="290">
        <f aca="true" t="shared" si="12" ref="J62:M63">SUM(J65+J68+J71)</f>
        <v>0</v>
      </c>
      <c r="K62" s="290">
        <v>0</v>
      </c>
      <c r="L62" s="292">
        <f t="shared" si="12"/>
        <v>0</v>
      </c>
      <c r="M62" s="290">
        <f t="shared" si="12"/>
        <v>0</v>
      </c>
      <c r="N62" s="288">
        <v>0</v>
      </c>
      <c r="O62" s="288">
        <f>O61/O60*100</f>
        <v>64.63498366862487</v>
      </c>
      <c r="P62" s="288">
        <f>P61/P60*100</f>
        <v>64.63498366862487</v>
      </c>
      <c r="Q62" s="288">
        <f>Q61/Q60*100</f>
        <v>64.63498366862487</v>
      </c>
      <c r="R62" s="288">
        <v>0</v>
      </c>
      <c r="S62" s="288">
        <v>0</v>
      </c>
    </row>
    <row r="63" spans="1:19" ht="24.75" customHeight="1">
      <c r="A63" s="65"/>
      <c r="B63" s="122">
        <v>750</v>
      </c>
      <c r="C63" s="122"/>
      <c r="D63" s="123" t="s">
        <v>93</v>
      </c>
      <c r="E63" s="120">
        <f>SUM(F63+O63)</f>
        <v>3595490.4799999995</v>
      </c>
      <c r="F63" s="120">
        <f>SUM(G63+J63+K63+L63+N63)</f>
        <v>3565490.4799999995</v>
      </c>
      <c r="G63" s="120">
        <f t="shared" si="0"/>
        <v>3294261.4799999995</v>
      </c>
      <c r="H63" s="209">
        <f>SUM(H66+H69+H72+H75+H78)</f>
        <v>2651359.4699999997</v>
      </c>
      <c r="I63" s="209">
        <f>SUM(I66+I69+I72+I75+I78)</f>
        <v>642902.01</v>
      </c>
      <c r="J63" s="209">
        <f t="shared" si="12"/>
        <v>0</v>
      </c>
      <c r="K63" s="209">
        <f>SUM(K66+K69+K72+K75+K78)</f>
        <v>271229</v>
      </c>
      <c r="L63" s="209">
        <f t="shared" si="12"/>
        <v>0</v>
      </c>
      <c r="M63" s="209">
        <f t="shared" si="12"/>
        <v>0</v>
      </c>
      <c r="N63" s="209">
        <f>SUM(N66+N69+N72)</f>
        <v>0</v>
      </c>
      <c r="O63" s="209">
        <f>SUM(O66+O69+O72+O75+O78)</f>
        <v>30000</v>
      </c>
      <c r="P63" s="209">
        <f>SUM(P66+P69+P72+P75+P78)</f>
        <v>30000</v>
      </c>
      <c r="Q63" s="130">
        <v>0</v>
      </c>
      <c r="R63" s="130">
        <v>0</v>
      </c>
      <c r="S63" s="130">
        <v>0</v>
      </c>
    </row>
    <row r="64" spans="1:19" ht="24" customHeight="1">
      <c r="A64" s="65"/>
      <c r="B64" s="122"/>
      <c r="C64" s="122"/>
      <c r="D64" s="284" t="s">
        <v>88</v>
      </c>
      <c r="E64" s="120">
        <f>SUM(F64+O64)</f>
        <v>3464211.2800000003</v>
      </c>
      <c r="F64" s="120">
        <f>SUM(G64+J64+K64+L64+N64)</f>
        <v>3435704.3600000003</v>
      </c>
      <c r="G64" s="120">
        <f t="shared" si="0"/>
        <v>3164616.18</v>
      </c>
      <c r="H64" s="209">
        <f aca="true" t="shared" si="13" ref="H64:R64">SUM(H67+H70+H73+H76+H79)</f>
        <v>2599067.2</v>
      </c>
      <c r="I64" s="209">
        <f t="shared" si="13"/>
        <v>565548.98</v>
      </c>
      <c r="J64" s="209">
        <f t="shared" si="13"/>
        <v>0</v>
      </c>
      <c r="K64" s="209">
        <f t="shared" si="13"/>
        <v>271088.18</v>
      </c>
      <c r="L64" s="209">
        <f t="shared" si="13"/>
        <v>0</v>
      </c>
      <c r="M64" s="209">
        <f t="shared" si="13"/>
        <v>0</v>
      </c>
      <c r="N64" s="209">
        <f t="shared" si="13"/>
        <v>0</v>
      </c>
      <c r="O64" s="209">
        <f t="shared" si="13"/>
        <v>28506.92</v>
      </c>
      <c r="P64" s="209">
        <f t="shared" si="13"/>
        <v>28506.92</v>
      </c>
      <c r="Q64" s="209">
        <f t="shared" si="13"/>
        <v>0</v>
      </c>
      <c r="R64" s="209">
        <f t="shared" si="13"/>
        <v>0</v>
      </c>
      <c r="S64" s="130">
        <v>0</v>
      </c>
    </row>
    <row r="65" spans="1:19" ht="19.5" customHeight="1">
      <c r="A65" s="65"/>
      <c r="B65" s="122"/>
      <c r="C65" s="122"/>
      <c r="D65" s="284" t="s">
        <v>87</v>
      </c>
      <c r="E65" s="285">
        <f>E64/E63*100</f>
        <v>96.34878187745892</v>
      </c>
      <c r="F65" s="285">
        <f>F64/F63*100</f>
        <v>96.35993643152291</v>
      </c>
      <c r="G65" s="285">
        <f>G64/G63*100</f>
        <v>96.06451094465035</v>
      </c>
      <c r="H65" s="285">
        <f>H64/H63*100</f>
        <v>98.0277185877025</v>
      </c>
      <c r="I65" s="285">
        <f>I64/I63*100</f>
        <v>87.96814618762818</v>
      </c>
      <c r="J65" s="285">
        <v>0</v>
      </c>
      <c r="K65" s="285">
        <f>K64/K63*100</f>
        <v>99.94808077307368</v>
      </c>
      <c r="L65" s="285">
        <v>0</v>
      </c>
      <c r="M65" s="285">
        <v>0</v>
      </c>
      <c r="N65" s="285">
        <v>0</v>
      </c>
      <c r="O65" s="285">
        <f>O64/O63*100</f>
        <v>95.02306666666665</v>
      </c>
      <c r="P65" s="285">
        <f>P64/P63*100</f>
        <v>95.02306666666665</v>
      </c>
      <c r="Q65" s="285">
        <v>0</v>
      </c>
      <c r="R65" s="285">
        <v>0</v>
      </c>
      <c r="S65" s="285">
        <v>0</v>
      </c>
    </row>
    <row r="66" spans="1:19" ht="24" customHeight="1">
      <c r="A66" s="131"/>
      <c r="B66" s="127"/>
      <c r="C66" s="127">
        <v>75011</v>
      </c>
      <c r="D66" s="129" t="s">
        <v>253</v>
      </c>
      <c r="E66" s="124">
        <f>SUM(F66+O66)</f>
        <v>80542</v>
      </c>
      <c r="F66" s="124">
        <f>SUM(G66+J66+K66+L66+N66)</f>
        <v>80542</v>
      </c>
      <c r="G66" s="124">
        <f t="shared" si="0"/>
        <v>80542</v>
      </c>
      <c r="H66" s="289">
        <v>74425.09</v>
      </c>
      <c r="I66" s="289">
        <v>6116.91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</row>
    <row r="67" spans="1:19" ht="24" customHeight="1">
      <c r="A67" s="65"/>
      <c r="B67" s="127"/>
      <c r="C67" s="127"/>
      <c r="D67" s="287" t="s">
        <v>88</v>
      </c>
      <c r="E67" s="124">
        <f>SUM(F67+O67)</f>
        <v>80542</v>
      </c>
      <c r="F67" s="124">
        <f>SUM(G67+J67+K67+L67+N67)</f>
        <v>80542</v>
      </c>
      <c r="G67" s="124">
        <f t="shared" si="0"/>
        <v>80542</v>
      </c>
      <c r="H67" s="124">
        <v>74425.09</v>
      </c>
      <c r="I67" s="124">
        <v>6116.91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5">
        <v>0</v>
      </c>
      <c r="R67" s="125">
        <v>0</v>
      </c>
      <c r="S67" s="125">
        <v>0</v>
      </c>
    </row>
    <row r="68" spans="1:19" ht="16.5" customHeight="1">
      <c r="A68" s="65"/>
      <c r="B68" s="127"/>
      <c r="C68" s="127"/>
      <c r="D68" s="287" t="s">
        <v>87</v>
      </c>
      <c r="E68" s="288">
        <f>E67/E66*100</f>
        <v>100</v>
      </c>
      <c r="F68" s="288">
        <f>F67/F66*100</f>
        <v>100</v>
      </c>
      <c r="G68" s="288">
        <f>G67/G66*100</f>
        <v>100</v>
      </c>
      <c r="H68" s="288">
        <f>H67/H66*100</f>
        <v>100</v>
      </c>
      <c r="I68" s="288">
        <f>I67/I66*100</f>
        <v>100</v>
      </c>
      <c r="J68" s="290">
        <f>SUM(J71+J74+J77)</f>
        <v>0</v>
      </c>
      <c r="K68" s="290">
        <v>0</v>
      </c>
      <c r="L68" s="292">
        <f>SUM(L71+L74+L77)</f>
        <v>0</v>
      </c>
      <c r="M68" s="290">
        <f>SUM(M71+M74+M77)</f>
        <v>0</v>
      </c>
      <c r="N68" s="288">
        <v>0</v>
      </c>
      <c r="O68" s="290">
        <v>0</v>
      </c>
      <c r="P68" s="288">
        <v>0</v>
      </c>
      <c r="Q68" s="288">
        <v>0</v>
      </c>
      <c r="R68" s="288">
        <v>0</v>
      </c>
      <c r="S68" s="288">
        <v>0</v>
      </c>
    </row>
    <row r="69" spans="1:20" ht="33.75" customHeight="1">
      <c r="A69" s="65"/>
      <c r="B69" s="127"/>
      <c r="C69" s="127">
        <v>75022</v>
      </c>
      <c r="D69" s="129" t="s">
        <v>254</v>
      </c>
      <c r="E69" s="124">
        <f>SUM(F69+O69)</f>
        <v>175404</v>
      </c>
      <c r="F69" s="124">
        <f>SUM(G69+J69+K69+L69+N69)</f>
        <v>175404</v>
      </c>
      <c r="G69" s="124">
        <f t="shared" si="0"/>
        <v>17700</v>
      </c>
      <c r="H69" s="289">
        <v>0</v>
      </c>
      <c r="I69" s="289">
        <v>17700</v>
      </c>
      <c r="J69" s="289">
        <v>0</v>
      </c>
      <c r="K69" s="289">
        <v>157704</v>
      </c>
      <c r="L69" s="124">
        <v>0</v>
      </c>
      <c r="M69" s="124">
        <v>0</v>
      </c>
      <c r="N69" s="124">
        <v>0</v>
      </c>
      <c r="O69" s="124">
        <v>0</v>
      </c>
      <c r="P69" s="124">
        <v>0</v>
      </c>
      <c r="Q69" s="124">
        <v>0</v>
      </c>
      <c r="R69" s="124">
        <v>0</v>
      </c>
      <c r="S69" s="124">
        <v>0</v>
      </c>
      <c r="T69" s="2"/>
    </row>
    <row r="70" spans="1:19" ht="26.25" customHeight="1">
      <c r="A70" s="65"/>
      <c r="B70" s="127"/>
      <c r="C70" s="127"/>
      <c r="D70" s="287" t="s">
        <v>88</v>
      </c>
      <c r="E70" s="124">
        <f>SUM(F70+O70)</f>
        <v>173626.58</v>
      </c>
      <c r="F70" s="124">
        <f>SUM(G70+J70+K70+L70+N70)</f>
        <v>173626.58</v>
      </c>
      <c r="G70" s="124">
        <f t="shared" si="0"/>
        <v>15922.58</v>
      </c>
      <c r="H70" s="124">
        <v>0</v>
      </c>
      <c r="I70" s="124">
        <v>15922.58</v>
      </c>
      <c r="J70" s="124">
        <v>0</v>
      </c>
      <c r="K70" s="289">
        <v>157704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5">
        <v>0</v>
      </c>
      <c r="R70" s="125">
        <v>0</v>
      </c>
      <c r="S70" s="125">
        <v>0</v>
      </c>
    </row>
    <row r="71" spans="1:19" ht="15" customHeight="1">
      <c r="A71" s="65"/>
      <c r="B71" s="127"/>
      <c r="C71" s="127"/>
      <c r="D71" s="287" t="s">
        <v>87</v>
      </c>
      <c r="E71" s="288">
        <f>E70/E69*100</f>
        <v>98.98667077147613</v>
      </c>
      <c r="F71" s="288">
        <f>F70/F69*100</f>
        <v>98.98667077147613</v>
      </c>
      <c r="G71" s="124">
        <f t="shared" si="0"/>
        <v>89.9580790960452</v>
      </c>
      <c r="H71" s="288">
        <v>0</v>
      </c>
      <c r="I71" s="288">
        <f>I70/I69*100</f>
        <v>89.9580790960452</v>
      </c>
      <c r="J71" s="290">
        <v>0</v>
      </c>
      <c r="K71" s="288">
        <f>K70/K69*100</f>
        <v>100</v>
      </c>
      <c r="L71" s="292">
        <f>SUM(L74+L77+L80)</f>
        <v>0</v>
      </c>
      <c r="M71" s="290">
        <f>SUM(M74+M77+M80)</f>
        <v>0</v>
      </c>
      <c r="N71" s="288">
        <v>0</v>
      </c>
      <c r="O71" s="290">
        <v>0</v>
      </c>
      <c r="P71" s="288">
        <v>0</v>
      </c>
      <c r="Q71" s="288">
        <v>0</v>
      </c>
      <c r="R71" s="288">
        <v>0</v>
      </c>
      <c r="S71" s="288">
        <v>0</v>
      </c>
    </row>
    <row r="72" spans="1:19" ht="39.75" customHeight="1">
      <c r="A72" s="65"/>
      <c r="B72" s="127"/>
      <c r="C72" s="127">
        <v>75023</v>
      </c>
      <c r="D72" s="129" t="s">
        <v>255</v>
      </c>
      <c r="E72" s="124">
        <f>SUM(F72+O72)</f>
        <v>2954687.6</v>
      </c>
      <c r="F72" s="124">
        <f>SUM(G72+J72+K72+L72+N72)</f>
        <v>2924687.6</v>
      </c>
      <c r="G72" s="124">
        <f t="shared" si="0"/>
        <v>2923387.6</v>
      </c>
      <c r="H72" s="289">
        <v>2393917.58</v>
      </c>
      <c r="I72" s="289">
        <v>529470.02</v>
      </c>
      <c r="J72" s="289">
        <v>0</v>
      </c>
      <c r="K72" s="289">
        <v>1300</v>
      </c>
      <c r="L72" s="124">
        <v>0</v>
      </c>
      <c r="M72" s="124">
        <v>0</v>
      </c>
      <c r="N72" s="124">
        <v>0</v>
      </c>
      <c r="O72" s="124">
        <v>30000</v>
      </c>
      <c r="P72" s="124">
        <v>30000</v>
      </c>
      <c r="Q72" s="124">
        <v>0</v>
      </c>
      <c r="R72" s="124">
        <v>0</v>
      </c>
      <c r="S72" s="124">
        <v>0</v>
      </c>
    </row>
    <row r="73" spans="1:19" ht="24.75" customHeight="1">
      <c r="A73" s="65"/>
      <c r="B73" s="127"/>
      <c r="C73" s="127"/>
      <c r="D73" s="287" t="s">
        <v>88</v>
      </c>
      <c r="E73" s="124">
        <f>SUM(F73+O73)</f>
        <v>2861597.0000000005</v>
      </c>
      <c r="F73" s="124">
        <f>SUM(G73+J73+K73+L73+N73)</f>
        <v>2833090.0800000005</v>
      </c>
      <c r="G73" s="124">
        <f t="shared" si="0"/>
        <v>2831861.1900000004</v>
      </c>
      <c r="H73" s="124">
        <v>2371747.49</v>
      </c>
      <c r="I73" s="124">
        <v>460113.7</v>
      </c>
      <c r="J73" s="124">
        <v>0</v>
      </c>
      <c r="K73" s="124">
        <v>1228.89</v>
      </c>
      <c r="L73" s="124">
        <v>0</v>
      </c>
      <c r="M73" s="124">
        <v>0</v>
      </c>
      <c r="N73" s="124">
        <v>0</v>
      </c>
      <c r="O73" s="124">
        <v>28506.92</v>
      </c>
      <c r="P73" s="124">
        <v>28506.92</v>
      </c>
      <c r="Q73" s="125">
        <v>0</v>
      </c>
      <c r="R73" s="125">
        <v>0</v>
      </c>
      <c r="S73" s="125">
        <v>0</v>
      </c>
    </row>
    <row r="74" spans="1:19" ht="15.75" customHeight="1">
      <c r="A74" s="65"/>
      <c r="B74" s="127"/>
      <c r="C74" s="127"/>
      <c r="D74" s="287" t="s">
        <v>87</v>
      </c>
      <c r="E74" s="288">
        <f>E73/E72*100</f>
        <v>96.84939280890475</v>
      </c>
      <c r="F74" s="288">
        <f>F73/F72*100</f>
        <v>96.86812635988885</v>
      </c>
      <c r="G74" s="288">
        <f>G73/G72*100</f>
        <v>96.8691661003146</v>
      </c>
      <c r="H74" s="288">
        <f>H73/H72*100</f>
        <v>99.07389919414018</v>
      </c>
      <c r="I74" s="288">
        <f>I73/I72*100</f>
        <v>86.90080318428606</v>
      </c>
      <c r="J74" s="290">
        <v>0</v>
      </c>
      <c r="K74" s="288">
        <f>K73/K72*100</f>
        <v>94.53</v>
      </c>
      <c r="L74" s="292">
        <f>SUM(L77+L80+L83)</f>
        <v>0</v>
      </c>
      <c r="M74" s="290">
        <f>SUM(M77+M80+M83)</f>
        <v>0</v>
      </c>
      <c r="N74" s="288">
        <v>0</v>
      </c>
      <c r="O74" s="288">
        <f>O73/O72*100</f>
        <v>95.02306666666665</v>
      </c>
      <c r="P74" s="288">
        <f>P73/P72*100</f>
        <v>95.02306666666665</v>
      </c>
      <c r="Q74" s="288">
        <v>0</v>
      </c>
      <c r="R74" s="288">
        <v>0</v>
      </c>
      <c r="S74" s="288">
        <v>0</v>
      </c>
    </row>
    <row r="75" spans="1:19" ht="33.75" customHeight="1">
      <c r="A75" s="65"/>
      <c r="B75" s="127"/>
      <c r="C75" s="127">
        <v>75075</v>
      </c>
      <c r="D75" s="129" t="s">
        <v>256</v>
      </c>
      <c r="E75" s="124">
        <f>SUM(F75+O75)</f>
        <v>91880</v>
      </c>
      <c r="F75" s="124">
        <f>SUM(G75+J75+K75+L75+N75)</f>
        <v>91880</v>
      </c>
      <c r="G75" s="124">
        <f t="shared" si="0"/>
        <v>91880</v>
      </c>
      <c r="H75" s="289">
        <v>14000</v>
      </c>
      <c r="I75" s="289">
        <v>77880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</row>
    <row r="76" spans="1:19" ht="25.5" customHeight="1">
      <c r="A76" s="65"/>
      <c r="B76" s="127"/>
      <c r="C76" s="127"/>
      <c r="D76" s="287" t="s">
        <v>88</v>
      </c>
      <c r="E76" s="124">
        <f>SUM(F76+O76)</f>
        <v>84980.17</v>
      </c>
      <c r="F76" s="124">
        <f>SUM(G76+J76+K76+L76+N76)</f>
        <v>84980.17</v>
      </c>
      <c r="G76" s="124">
        <f aca="true" t="shared" si="14" ref="G76:G145">+SUM(H76+I76)</f>
        <v>84980.17</v>
      </c>
      <c r="H76" s="124">
        <v>10250</v>
      </c>
      <c r="I76" s="124">
        <v>74730.17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5">
        <v>0</v>
      </c>
      <c r="R76" s="125">
        <v>0</v>
      </c>
      <c r="S76" s="125">
        <v>0</v>
      </c>
    </row>
    <row r="77" spans="1:19" ht="15.75" customHeight="1">
      <c r="A77" s="65"/>
      <c r="B77" s="127"/>
      <c r="C77" s="127"/>
      <c r="D77" s="287" t="s">
        <v>87</v>
      </c>
      <c r="E77" s="288">
        <f>E76/E75*100</f>
        <v>92.49038963865912</v>
      </c>
      <c r="F77" s="288">
        <f>F76/F75*100</f>
        <v>92.49038963865912</v>
      </c>
      <c r="G77" s="288">
        <f>G76/G75*100</f>
        <v>92.49038963865912</v>
      </c>
      <c r="H77" s="288">
        <f>H76/H75*100</f>
        <v>73.21428571428571</v>
      </c>
      <c r="I77" s="288">
        <f>I76/I75*100</f>
        <v>95.95553415511043</v>
      </c>
      <c r="J77" s="290">
        <f>SUM(J80+J83+J86)</f>
        <v>0</v>
      </c>
      <c r="K77" s="290">
        <v>0</v>
      </c>
      <c r="L77" s="290">
        <f>SUM(L80+L83+L86)</f>
        <v>0</v>
      </c>
      <c r="M77" s="290">
        <f>SUM(M80+M83+M86)</f>
        <v>0</v>
      </c>
      <c r="N77" s="288">
        <v>0</v>
      </c>
      <c r="O77" s="290">
        <v>0</v>
      </c>
      <c r="P77" s="288">
        <v>0</v>
      </c>
      <c r="Q77" s="288">
        <v>0</v>
      </c>
      <c r="R77" s="288">
        <v>0</v>
      </c>
      <c r="S77" s="288">
        <v>0</v>
      </c>
    </row>
    <row r="78" spans="1:20" ht="24" customHeight="1">
      <c r="A78" s="65"/>
      <c r="B78" s="127"/>
      <c r="C78" s="127">
        <v>75095</v>
      </c>
      <c r="D78" s="129" t="s">
        <v>257</v>
      </c>
      <c r="E78" s="124">
        <f>SUM(F78+O78)</f>
        <v>292976.88</v>
      </c>
      <c r="F78" s="124">
        <f>SUM(G78+J78+K78+L78+N78)</f>
        <v>292976.88</v>
      </c>
      <c r="G78" s="124">
        <f t="shared" si="14"/>
        <v>180751.87999999998</v>
      </c>
      <c r="H78" s="289">
        <v>169016.8</v>
      </c>
      <c r="I78" s="289">
        <v>11735.08</v>
      </c>
      <c r="J78" s="289">
        <v>0</v>
      </c>
      <c r="K78" s="289">
        <v>112225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2"/>
    </row>
    <row r="79" spans="1:20" ht="24" customHeight="1">
      <c r="A79" s="65"/>
      <c r="B79" s="183"/>
      <c r="C79" s="127"/>
      <c r="D79" s="287" t="s">
        <v>88</v>
      </c>
      <c r="E79" s="124">
        <f>SUM(F79+O79)</f>
        <v>263465.52999999997</v>
      </c>
      <c r="F79" s="124">
        <f>SUM(G79+J79+K79+L79+N79)</f>
        <v>263465.52999999997</v>
      </c>
      <c r="G79" s="124">
        <f t="shared" si="14"/>
        <v>151310.24</v>
      </c>
      <c r="H79" s="124">
        <v>142644.62</v>
      </c>
      <c r="I79" s="124">
        <v>8665.62</v>
      </c>
      <c r="J79" s="124">
        <v>0</v>
      </c>
      <c r="K79" s="124">
        <v>112155.29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5">
        <v>0</v>
      </c>
      <c r="R79" s="125">
        <v>0</v>
      </c>
      <c r="S79" s="125">
        <v>0</v>
      </c>
      <c r="T79" s="2"/>
    </row>
    <row r="80" spans="1:20" ht="19.5" customHeight="1">
      <c r="A80" s="65"/>
      <c r="B80" s="183"/>
      <c r="C80" s="127"/>
      <c r="D80" s="287" t="s">
        <v>87</v>
      </c>
      <c r="E80" s="288">
        <f>E79/E78*100</f>
        <v>89.9270720611128</v>
      </c>
      <c r="F80" s="288">
        <f>F79/F78*100</f>
        <v>89.9270720611128</v>
      </c>
      <c r="G80" s="288">
        <f>G79/G78*100</f>
        <v>83.71157190730189</v>
      </c>
      <c r="H80" s="288">
        <f>H79/H78*100</f>
        <v>84.3967108595122</v>
      </c>
      <c r="I80" s="288">
        <f>I79/I78*100</f>
        <v>73.84372326392322</v>
      </c>
      <c r="J80" s="290">
        <v>0</v>
      </c>
      <c r="K80" s="288">
        <f>K79/K78*100</f>
        <v>99.9378837157496</v>
      </c>
      <c r="L80" s="292">
        <f>SUM(L83+L86+L98)</f>
        <v>0</v>
      </c>
      <c r="M80" s="290">
        <f>SUM(M83+M86+M98)</f>
        <v>0</v>
      </c>
      <c r="N80" s="288">
        <v>0</v>
      </c>
      <c r="O80" s="290">
        <v>0</v>
      </c>
      <c r="P80" s="288">
        <v>0</v>
      </c>
      <c r="Q80" s="288">
        <v>0</v>
      </c>
      <c r="R80" s="288">
        <v>0</v>
      </c>
      <c r="S80" s="288">
        <v>0</v>
      </c>
      <c r="T80" s="2"/>
    </row>
    <row r="81" spans="1:20" ht="55.5" customHeight="1">
      <c r="A81" s="65"/>
      <c r="B81" s="122">
        <v>751</v>
      </c>
      <c r="C81" s="122"/>
      <c r="D81" s="123" t="s">
        <v>258</v>
      </c>
      <c r="E81" s="120">
        <f>SUM(F81+O81)</f>
        <v>74818</v>
      </c>
      <c r="F81" s="120">
        <f>SUM(G81+J81+K81+L81+N81)</f>
        <v>74818</v>
      </c>
      <c r="G81" s="120">
        <f t="shared" si="14"/>
        <v>30718</v>
      </c>
      <c r="H81" s="209">
        <f>SUM(H84+H87+H90+H93)</f>
        <v>21735.78</v>
      </c>
      <c r="I81" s="209">
        <f>SUM(I84+I87+I90+I93)</f>
        <v>8982.220000000001</v>
      </c>
      <c r="J81" s="120">
        <f aca="true" t="shared" si="15" ref="J81:R81">SUM(K84)</f>
        <v>0</v>
      </c>
      <c r="K81" s="209">
        <f>SUM(K84+K87+K90+K93)</f>
        <v>44100</v>
      </c>
      <c r="L81" s="120">
        <f t="shared" si="15"/>
        <v>0</v>
      </c>
      <c r="M81" s="120">
        <f t="shared" si="15"/>
        <v>0</v>
      </c>
      <c r="N81" s="120">
        <f t="shared" si="15"/>
        <v>0</v>
      </c>
      <c r="O81" s="120">
        <f t="shared" si="15"/>
        <v>0</v>
      </c>
      <c r="P81" s="120">
        <f t="shared" si="15"/>
        <v>0</v>
      </c>
      <c r="Q81" s="120">
        <f t="shared" si="15"/>
        <v>0</v>
      </c>
      <c r="R81" s="120">
        <f t="shared" si="15"/>
        <v>0</v>
      </c>
      <c r="S81" s="120">
        <v>0</v>
      </c>
      <c r="T81" s="2"/>
    </row>
    <row r="82" spans="1:20" ht="21.75" customHeight="1">
      <c r="A82" s="65"/>
      <c r="B82" s="122"/>
      <c r="C82" s="122"/>
      <c r="D82" s="284" t="s">
        <v>88</v>
      </c>
      <c r="E82" s="120">
        <f>SUM(F82+O82)</f>
        <v>74818</v>
      </c>
      <c r="F82" s="120">
        <f>SUM(G82+J82+K82+L82+N82)</f>
        <v>74818</v>
      </c>
      <c r="G82" s="120">
        <f>+SUM(H82+I82)</f>
        <v>30718</v>
      </c>
      <c r="H82" s="209">
        <f>SUM(H85+H88+H91+H94)</f>
        <v>21735.78</v>
      </c>
      <c r="I82" s="209">
        <f>SUM(I85+I88+I91+I94)</f>
        <v>8982.220000000001</v>
      </c>
      <c r="J82" s="209">
        <f>SUM(J85+J88+J91+J94)</f>
        <v>0</v>
      </c>
      <c r="K82" s="209">
        <f>SUM(K85+K88+K91+K94)</f>
        <v>44100</v>
      </c>
      <c r="L82" s="120">
        <f aca="true" t="shared" si="16" ref="L82:R82">SUM(M85)</f>
        <v>0</v>
      </c>
      <c r="M82" s="120">
        <f t="shared" si="16"/>
        <v>0</v>
      </c>
      <c r="N82" s="120">
        <f t="shared" si="16"/>
        <v>0</v>
      </c>
      <c r="O82" s="120">
        <f t="shared" si="16"/>
        <v>0</v>
      </c>
      <c r="P82" s="120">
        <f t="shared" si="16"/>
        <v>0</v>
      </c>
      <c r="Q82" s="120">
        <f t="shared" si="16"/>
        <v>0</v>
      </c>
      <c r="R82" s="120">
        <f t="shared" si="16"/>
        <v>0</v>
      </c>
      <c r="S82" s="120">
        <v>0</v>
      </c>
      <c r="T82" s="2"/>
    </row>
    <row r="83" spans="1:20" ht="19.5" customHeight="1">
      <c r="A83" s="65"/>
      <c r="B83" s="122"/>
      <c r="C83" s="122"/>
      <c r="D83" s="284" t="s">
        <v>87</v>
      </c>
      <c r="E83" s="285">
        <f>E82/E81*100</f>
        <v>100</v>
      </c>
      <c r="F83" s="285">
        <f>F82/F81*100</f>
        <v>100</v>
      </c>
      <c r="G83" s="285">
        <f>G82/G81*100</f>
        <v>100</v>
      </c>
      <c r="H83" s="285">
        <f>H82/H81*100</f>
        <v>100</v>
      </c>
      <c r="I83" s="285">
        <v>92.00538510964729</v>
      </c>
      <c r="J83" s="285">
        <v>0</v>
      </c>
      <c r="K83" s="285">
        <f>K82/K81*100</f>
        <v>100</v>
      </c>
      <c r="L83" s="285">
        <v>0</v>
      </c>
      <c r="M83" s="285">
        <v>0</v>
      </c>
      <c r="N83" s="285">
        <v>0</v>
      </c>
      <c r="O83" s="209">
        <v>0</v>
      </c>
      <c r="P83" s="285">
        <v>0</v>
      </c>
      <c r="Q83" s="285">
        <v>0</v>
      </c>
      <c r="R83" s="285">
        <v>0</v>
      </c>
      <c r="S83" s="285">
        <v>0</v>
      </c>
      <c r="T83" s="2"/>
    </row>
    <row r="84" spans="1:20" ht="48.75" customHeight="1">
      <c r="A84" s="65"/>
      <c r="B84" s="127"/>
      <c r="C84" s="127">
        <v>75101</v>
      </c>
      <c r="D84" s="129" t="s">
        <v>259</v>
      </c>
      <c r="E84" s="124">
        <f>SUM(F84+O84)</f>
        <v>1829</v>
      </c>
      <c r="F84" s="124">
        <f>SUM(G84+J84+K84+L84+N84)</f>
        <v>1829</v>
      </c>
      <c r="G84" s="124">
        <f t="shared" si="14"/>
        <v>1829</v>
      </c>
      <c r="H84" s="289">
        <v>1826.86</v>
      </c>
      <c r="I84" s="289">
        <v>2.14</v>
      </c>
      <c r="J84" s="124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2"/>
    </row>
    <row r="85" spans="1:19" ht="24.75" customHeight="1">
      <c r="A85" s="65"/>
      <c r="B85" s="127"/>
      <c r="C85" s="127"/>
      <c r="D85" s="287" t="s">
        <v>88</v>
      </c>
      <c r="E85" s="124">
        <f>SUM(F85+O85)</f>
        <v>1829</v>
      </c>
      <c r="F85" s="124">
        <f>SUM(G85+J85+K85+L85+N85)</f>
        <v>1829</v>
      </c>
      <c r="G85" s="124">
        <f t="shared" si="14"/>
        <v>1829</v>
      </c>
      <c r="H85" s="289">
        <v>1826.86</v>
      </c>
      <c r="I85" s="289">
        <v>2.14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5">
        <v>0</v>
      </c>
      <c r="R85" s="125">
        <v>0</v>
      </c>
      <c r="S85" s="125">
        <v>0</v>
      </c>
    </row>
    <row r="86" spans="1:19" ht="19.5" customHeight="1">
      <c r="A86" s="65"/>
      <c r="B86" s="127"/>
      <c r="C86" s="127"/>
      <c r="D86" s="287" t="s">
        <v>87</v>
      </c>
      <c r="E86" s="288">
        <f>E85/E84*100</f>
        <v>100</v>
      </c>
      <c r="F86" s="288">
        <f>F85/F84*100</f>
        <v>100</v>
      </c>
      <c r="G86" s="124">
        <f t="shared" si="14"/>
        <v>200</v>
      </c>
      <c r="H86" s="288">
        <f>H85/H84*100</f>
        <v>100</v>
      </c>
      <c r="I86" s="288">
        <f>I85/I84*100</f>
        <v>100</v>
      </c>
      <c r="J86" s="288">
        <v>0</v>
      </c>
      <c r="K86" s="288">
        <v>0</v>
      </c>
      <c r="L86" s="288">
        <v>0</v>
      </c>
      <c r="M86" s="288">
        <v>0</v>
      </c>
      <c r="N86" s="288">
        <v>0</v>
      </c>
      <c r="O86" s="290">
        <v>0</v>
      </c>
      <c r="P86" s="290">
        <v>0</v>
      </c>
      <c r="Q86" s="288">
        <v>0</v>
      </c>
      <c r="R86" s="288">
        <v>0</v>
      </c>
      <c r="S86" s="288">
        <v>0</v>
      </c>
    </row>
    <row r="87" spans="1:20" ht="25.5" customHeight="1">
      <c r="A87" s="65"/>
      <c r="B87" s="127"/>
      <c r="C87" s="127">
        <v>75108</v>
      </c>
      <c r="D87" s="287" t="s">
        <v>464</v>
      </c>
      <c r="E87" s="124">
        <f>SUM(F87+O87)</f>
        <v>37199</v>
      </c>
      <c r="F87" s="124">
        <f>SUM(G87+J87+K87+L87+N87)</f>
        <v>37199</v>
      </c>
      <c r="G87" s="124">
        <f aca="true" t="shared" si="17" ref="G87:G94">+SUM(H87+I87)</f>
        <v>15149</v>
      </c>
      <c r="H87" s="289">
        <v>10319</v>
      </c>
      <c r="I87" s="289">
        <v>4830</v>
      </c>
      <c r="J87" s="289">
        <v>0</v>
      </c>
      <c r="K87" s="289">
        <v>22050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2"/>
    </row>
    <row r="88" spans="1:20" ht="23.25" customHeight="1">
      <c r="A88" s="65"/>
      <c r="B88" s="127"/>
      <c r="C88" s="127"/>
      <c r="D88" s="287" t="s">
        <v>88</v>
      </c>
      <c r="E88" s="124">
        <f>SUM(F88+O88)</f>
        <v>37199</v>
      </c>
      <c r="F88" s="124">
        <f>SUM(G88+J88+K88+L88+N88)</f>
        <v>37199</v>
      </c>
      <c r="G88" s="124">
        <f t="shared" si="17"/>
        <v>15149</v>
      </c>
      <c r="H88" s="124">
        <v>10319</v>
      </c>
      <c r="I88" s="289">
        <v>4830</v>
      </c>
      <c r="J88" s="124">
        <v>0</v>
      </c>
      <c r="K88" s="289">
        <v>22050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5">
        <v>0</v>
      </c>
      <c r="R88" s="125">
        <v>0</v>
      </c>
      <c r="S88" s="125">
        <v>0</v>
      </c>
      <c r="T88" s="2"/>
    </row>
    <row r="89" spans="1:20" ht="19.5" customHeight="1">
      <c r="A89" s="65"/>
      <c r="B89" s="127"/>
      <c r="C89" s="127"/>
      <c r="D89" s="287" t="s">
        <v>87</v>
      </c>
      <c r="E89" s="288">
        <f>E88/E87*100</f>
        <v>100</v>
      </c>
      <c r="F89" s="288">
        <f>F88/F87*100</f>
        <v>100</v>
      </c>
      <c r="G89" s="288">
        <f>G88/G87*100</f>
        <v>100</v>
      </c>
      <c r="H89" s="288">
        <f>H88/H87*100</f>
        <v>100</v>
      </c>
      <c r="I89" s="288">
        <f>I88/I87*100</f>
        <v>100</v>
      </c>
      <c r="J89" s="288">
        <v>0</v>
      </c>
      <c r="K89" s="288">
        <f>K88/K87*100</f>
        <v>100</v>
      </c>
      <c r="L89" s="288">
        <v>0</v>
      </c>
      <c r="M89" s="288">
        <v>0</v>
      </c>
      <c r="N89" s="288">
        <v>0</v>
      </c>
      <c r="O89" s="290">
        <v>0</v>
      </c>
      <c r="P89" s="290">
        <v>0</v>
      </c>
      <c r="Q89" s="288">
        <v>0</v>
      </c>
      <c r="R89" s="288">
        <v>0</v>
      </c>
      <c r="S89" s="288">
        <v>0</v>
      </c>
      <c r="T89" s="2"/>
    </row>
    <row r="90" spans="1:19" ht="90" customHeight="1">
      <c r="A90" s="65"/>
      <c r="B90" s="127"/>
      <c r="C90" s="127">
        <v>75109</v>
      </c>
      <c r="D90" s="129" t="s">
        <v>376</v>
      </c>
      <c r="E90" s="124">
        <f>SUM(F90+O90)</f>
        <v>300</v>
      </c>
      <c r="F90" s="124">
        <f>SUM(G90+J90+K90+L90+N90)</f>
        <v>300</v>
      </c>
      <c r="G90" s="124">
        <f t="shared" si="17"/>
        <v>300</v>
      </c>
      <c r="H90" s="289">
        <v>279.97</v>
      </c>
      <c r="I90" s="289">
        <v>20.03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</row>
    <row r="91" spans="1:19" ht="29.25" customHeight="1">
      <c r="A91" s="65"/>
      <c r="B91" s="183"/>
      <c r="C91" s="127"/>
      <c r="D91" s="287" t="s">
        <v>88</v>
      </c>
      <c r="E91" s="124">
        <f>SUM(F91+O91)</f>
        <v>300</v>
      </c>
      <c r="F91" s="124">
        <f>SUM(G91+J91+K91+L91+N91)</f>
        <v>300</v>
      </c>
      <c r="G91" s="124">
        <f t="shared" si="17"/>
        <v>300</v>
      </c>
      <c r="H91" s="289">
        <v>279.97</v>
      </c>
      <c r="I91" s="289">
        <v>20.03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5">
        <v>0</v>
      </c>
      <c r="R91" s="125">
        <v>0</v>
      </c>
      <c r="S91" s="125">
        <v>0</v>
      </c>
    </row>
    <row r="92" spans="1:19" ht="19.5" customHeight="1">
      <c r="A92" s="65"/>
      <c r="B92" s="183"/>
      <c r="C92" s="127"/>
      <c r="D92" s="287" t="s">
        <v>87</v>
      </c>
      <c r="E92" s="288">
        <f>E91/E90*100</f>
        <v>100</v>
      </c>
      <c r="F92" s="288">
        <f>F91/F90*100</f>
        <v>100</v>
      </c>
      <c r="G92" s="288">
        <f>G91/G90*100</f>
        <v>100</v>
      </c>
      <c r="H92" s="288">
        <f>H91/H90*100</f>
        <v>100</v>
      </c>
      <c r="I92" s="288">
        <f>I91/I90*100</f>
        <v>100</v>
      </c>
      <c r="J92" s="288">
        <v>0</v>
      </c>
      <c r="K92" s="288">
        <v>0</v>
      </c>
      <c r="L92" s="288">
        <v>0</v>
      </c>
      <c r="M92" s="288">
        <v>0</v>
      </c>
      <c r="N92" s="288">
        <v>0</v>
      </c>
      <c r="O92" s="290">
        <v>0</v>
      </c>
      <c r="P92" s="290">
        <v>0</v>
      </c>
      <c r="Q92" s="288">
        <v>0</v>
      </c>
      <c r="R92" s="288">
        <v>0</v>
      </c>
      <c r="S92" s="288">
        <v>0</v>
      </c>
    </row>
    <row r="93" spans="1:19" ht="30" customHeight="1">
      <c r="A93" s="65"/>
      <c r="B93" s="127"/>
      <c r="C93" s="127">
        <v>75113</v>
      </c>
      <c r="D93" s="129" t="s">
        <v>465</v>
      </c>
      <c r="E93" s="124">
        <f>SUM(F93+O93)</f>
        <v>35490</v>
      </c>
      <c r="F93" s="124">
        <f>SUM(G93+J93+K93+L93+N93)</f>
        <v>35490</v>
      </c>
      <c r="G93" s="124">
        <f t="shared" si="17"/>
        <v>13440</v>
      </c>
      <c r="H93" s="289">
        <v>9309.95</v>
      </c>
      <c r="I93" s="289">
        <v>4130.05</v>
      </c>
      <c r="J93" s="289">
        <v>0</v>
      </c>
      <c r="K93" s="289">
        <v>22050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</row>
    <row r="94" spans="1:20" ht="26.25" customHeight="1">
      <c r="A94" s="65"/>
      <c r="B94" s="127"/>
      <c r="C94" s="127"/>
      <c r="D94" s="287" t="s">
        <v>88</v>
      </c>
      <c r="E94" s="124">
        <f>SUM(F94+O94)</f>
        <v>35490</v>
      </c>
      <c r="F94" s="124">
        <f>SUM(G94+J94+K94+L94+N94)</f>
        <v>35490</v>
      </c>
      <c r="G94" s="124">
        <f t="shared" si="17"/>
        <v>13440</v>
      </c>
      <c r="H94" s="289">
        <v>9309.95</v>
      </c>
      <c r="I94" s="124">
        <v>4130.05</v>
      </c>
      <c r="J94" s="124">
        <v>0</v>
      </c>
      <c r="K94" s="124">
        <v>22050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5">
        <v>0</v>
      </c>
      <c r="R94" s="125">
        <v>0</v>
      </c>
      <c r="S94" s="125">
        <v>0</v>
      </c>
      <c r="T94" s="2"/>
    </row>
    <row r="95" spans="1:20" ht="19.5" customHeight="1">
      <c r="A95" s="65"/>
      <c r="B95" s="127"/>
      <c r="C95" s="127"/>
      <c r="D95" s="287" t="s">
        <v>87</v>
      </c>
      <c r="E95" s="288">
        <f>E94/E93*100</f>
        <v>100</v>
      </c>
      <c r="F95" s="288">
        <f>F94/F93*100</f>
        <v>100</v>
      </c>
      <c r="G95" s="288">
        <f>G94/G93*100</f>
        <v>100</v>
      </c>
      <c r="H95" s="288">
        <f>H94/H93*100</f>
        <v>100</v>
      </c>
      <c r="I95" s="288">
        <f>I94/I93*100</f>
        <v>100</v>
      </c>
      <c r="J95" s="288">
        <v>0</v>
      </c>
      <c r="K95" s="288">
        <f>K94/K93*100</f>
        <v>100</v>
      </c>
      <c r="L95" s="290">
        <v>0</v>
      </c>
      <c r="M95" s="290">
        <v>0</v>
      </c>
      <c r="N95" s="288">
        <v>0</v>
      </c>
      <c r="O95" s="290">
        <v>0</v>
      </c>
      <c r="P95" s="290">
        <v>0</v>
      </c>
      <c r="Q95" s="288">
        <v>0</v>
      </c>
      <c r="R95" s="288">
        <v>0</v>
      </c>
      <c r="S95" s="288">
        <v>0</v>
      </c>
      <c r="T95" s="2"/>
    </row>
    <row r="96" spans="1:20" ht="34.5" customHeight="1">
      <c r="A96" s="65"/>
      <c r="B96" s="122">
        <v>754</v>
      </c>
      <c r="C96" s="127"/>
      <c r="D96" s="123" t="s">
        <v>260</v>
      </c>
      <c r="E96" s="120">
        <f>SUM(F96+O96)</f>
        <v>295182</v>
      </c>
      <c r="F96" s="120">
        <f>SUM(G96+J96+K96+L96+N96)</f>
        <v>186832</v>
      </c>
      <c r="G96" s="120">
        <f t="shared" si="14"/>
        <v>145856</v>
      </c>
      <c r="H96" s="209">
        <f aca="true" t="shared" si="18" ref="H96:P96">SUM(H99+H102+H105)</f>
        <v>5160</v>
      </c>
      <c r="I96" s="209">
        <f t="shared" si="18"/>
        <v>140696</v>
      </c>
      <c r="J96" s="209">
        <f t="shared" si="18"/>
        <v>14976</v>
      </c>
      <c r="K96" s="209">
        <f t="shared" si="18"/>
        <v>26000</v>
      </c>
      <c r="L96" s="209">
        <f t="shared" si="18"/>
        <v>0</v>
      </c>
      <c r="M96" s="209">
        <f t="shared" si="18"/>
        <v>0</v>
      </c>
      <c r="N96" s="209">
        <f t="shared" si="18"/>
        <v>0</v>
      </c>
      <c r="O96" s="209">
        <f t="shared" si="18"/>
        <v>108350</v>
      </c>
      <c r="P96" s="209">
        <f t="shared" si="18"/>
        <v>108350</v>
      </c>
      <c r="Q96" s="130">
        <v>0</v>
      </c>
      <c r="R96" s="130">
        <v>0</v>
      </c>
      <c r="S96" s="130">
        <v>0</v>
      </c>
      <c r="T96" s="2"/>
    </row>
    <row r="97" spans="1:20" ht="25.5" customHeight="1">
      <c r="A97" s="131"/>
      <c r="B97" s="127"/>
      <c r="C97" s="127"/>
      <c r="D97" s="284" t="s">
        <v>88</v>
      </c>
      <c r="E97" s="120">
        <f>SUM(F97+O97)</f>
        <v>255001.58</v>
      </c>
      <c r="F97" s="120">
        <f>SUM(G97+J97+K97+L97+N97)</f>
        <v>156854.68</v>
      </c>
      <c r="G97" s="120">
        <f>+SUM(H97+I97)</f>
        <v>125408.68</v>
      </c>
      <c r="H97" s="209">
        <f aca="true" t="shared" si="19" ref="H97:P97">SUM(H100+H103+H106)</f>
        <v>5160</v>
      </c>
      <c r="I97" s="209">
        <f t="shared" si="19"/>
        <v>120248.68</v>
      </c>
      <c r="J97" s="209">
        <f t="shared" si="19"/>
        <v>14976</v>
      </c>
      <c r="K97" s="209">
        <f t="shared" si="19"/>
        <v>16470</v>
      </c>
      <c r="L97" s="209">
        <f t="shared" si="19"/>
        <v>0</v>
      </c>
      <c r="M97" s="209">
        <f t="shared" si="19"/>
        <v>0</v>
      </c>
      <c r="N97" s="209">
        <f t="shared" si="19"/>
        <v>0</v>
      </c>
      <c r="O97" s="209">
        <f t="shared" si="19"/>
        <v>98146.9</v>
      </c>
      <c r="P97" s="209">
        <f t="shared" si="19"/>
        <v>98146.9</v>
      </c>
      <c r="Q97" s="130">
        <v>0</v>
      </c>
      <c r="R97" s="130">
        <v>0</v>
      </c>
      <c r="S97" s="130">
        <v>0</v>
      </c>
      <c r="T97" s="2"/>
    </row>
    <row r="98" spans="1:20" ht="19.5" customHeight="1">
      <c r="A98" s="131"/>
      <c r="B98" s="127"/>
      <c r="C98" s="127"/>
      <c r="D98" s="284" t="s">
        <v>87</v>
      </c>
      <c r="E98" s="285">
        <f aca="true" t="shared" si="20" ref="E98:K98">E97/E96*100</f>
        <v>86.38791660738121</v>
      </c>
      <c r="F98" s="285">
        <f t="shared" si="20"/>
        <v>83.9549327738289</v>
      </c>
      <c r="G98" s="285">
        <f t="shared" si="20"/>
        <v>85.9811594997806</v>
      </c>
      <c r="H98" s="285">
        <f t="shared" si="20"/>
        <v>100</v>
      </c>
      <c r="I98" s="285">
        <f t="shared" si="20"/>
        <v>85.46702109512708</v>
      </c>
      <c r="J98" s="285">
        <f t="shared" si="20"/>
        <v>100</v>
      </c>
      <c r="K98" s="285">
        <f t="shared" si="20"/>
        <v>63.34615384615384</v>
      </c>
      <c r="L98" s="285">
        <v>0</v>
      </c>
      <c r="M98" s="285">
        <v>0</v>
      </c>
      <c r="N98" s="285">
        <v>0</v>
      </c>
      <c r="O98" s="285">
        <f>O97/O96*100</f>
        <v>90.5832025842178</v>
      </c>
      <c r="P98" s="285">
        <f>P97/P96*100</f>
        <v>90.5832025842178</v>
      </c>
      <c r="Q98" s="285">
        <v>0</v>
      </c>
      <c r="R98" s="285">
        <v>0</v>
      </c>
      <c r="S98" s="285">
        <v>0</v>
      </c>
      <c r="T98" s="2"/>
    </row>
    <row r="99" spans="1:20" ht="23.25" customHeight="1">
      <c r="A99" s="131"/>
      <c r="B99" s="127"/>
      <c r="C99" s="127">
        <v>75412</v>
      </c>
      <c r="D99" s="129" t="s">
        <v>261</v>
      </c>
      <c r="E99" s="124">
        <f>SUM(F99+O99)</f>
        <v>290482</v>
      </c>
      <c r="F99" s="124">
        <f>SUM(G99+J99+K99+L99+N99)</f>
        <v>182132</v>
      </c>
      <c r="G99" s="124">
        <f t="shared" si="14"/>
        <v>141156</v>
      </c>
      <c r="H99" s="289">
        <v>5160</v>
      </c>
      <c r="I99" s="289">
        <v>135996</v>
      </c>
      <c r="J99" s="289">
        <v>14976</v>
      </c>
      <c r="K99" s="289">
        <v>26000</v>
      </c>
      <c r="L99" s="124">
        <v>0</v>
      </c>
      <c r="M99" s="124">
        <v>0</v>
      </c>
      <c r="N99" s="124">
        <v>0</v>
      </c>
      <c r="O99" s="289">
        <v>108350</v>
      </c>
      <c r="P99" s="289">
        <v>108350</v>
      </c>
      <c r="Q99" s="124">
        <v>0</v>
      </c>
      <c r="R99" s="124">
        <v>0</v>
      </c>
      <c r="S99" s="124">
        <v>0</v>
      </c>
      <c r="T99" s="2"/>
    </row>
    <row r="100" spans="1:20" ht="22.5" customHeight="1">
      <c r="A100" s="131"/>
      <c r="B100" s="127"/>
      <c r="C100" s="127"/>
      <c r="D100" s="287" t="s">
        <v>88</v>
      </c>
      <c r="E100" s="124">
        <f>SUM(F100+O100)</f>
        <v>250508.58</v>
      </c>
      <c r="F100" s="124">
        <f>SUM(G100+J100+K100+L100+N100)</f>
        <v>152361.68</v>
      </c>
      <c r="G100" s="124">
        <f t="shared" si="14"/>
        <v>120915.68</v>
      </c>
      <c r="H100" s="289">
        <v>5160</v>
      </c>
      <c r="I100" s="124">
        <v>115755.68</v>
      </c>
      <c r="J100" s="289">
        <v>14976</v>
      </c>
      <c r="K100" s="124">
        <v>16470</v>
      </c>
      <c r="L100" s="124">
        <v>0</v>
      </c>
      <c r="M100" s="124">
        <v>0</v>
      </c>
      <c r="N100" s="124">
        <v>0</v>
      </c>
      <c r="O100" s="124">
        <v>98146.9</v>
      </c>
      <c r="P100" s="124">
        <v>98146.9</v>
      </c>
      <c r="Q100" s="125">
        <v>0</v>
      </c>
      <c r="R100" s="125">
        <v>0</v>
      </c>
      <c r="S100" s="125">
        <v>0</v>
      </c>
      <c r="T100" s="2"/>
    </row>
    <row r="101" spans="1:20" ht="15.75" customHeight="1">
      <c r="A101" s="131"/>
      <c r="B101" s="127"/>
      <c r="C101" s="127"/>
      <c r="D101" s="287" t="s">
        <v>87</v>
      </c>
      <c r="E101" s="288">
        <f aca="true" t="shared" si="21" ref="E101:K101">E100/E99*100</f>
        <v>86.2389339098464</v>
      </c>
      <c r="F101" s="288">
        <f t="shared" si="21"/>
        <v>83.6545362703973</v>
      </c>
      <c r="G101" s="288">
        <f t="shared" si="21"/>
        <v>85.66102751565643</v>
      </c>
      <c r="H101" s="288">
        <f t="shared" si="21"/>
        <v>100</v>
      </c>
      <c r="I101" s="288">
        <f t="shared" si="21"/>
        <v>85.1169740286479</v>
      </c>
      <c r="J101" s="288">
        <f t="shared" si="21"/>
        <v>100</v>
      </c>
      <c r="K101" s="288">
        <f t="shared" si="21"/>
        <v>63.34615384615384</v>
      </c>
      <c r="L101" s="288">
        <v>0</v>
      </c>
      <c r="M101" s="288">
        <v>0</v>
      </c>
      <c r="N101" s="288">
        <v>0</v>
      </c>
      <c r="O101" s="288">
        <f>O100/O99*100</f>
        <v>90.5832025842178</v>
      </c>
      <c r="P101" s="288">
        <f>P100/P99*100</f>
        <v>90.5832025842178</v>
      </c>
      <c r="Q101" s="288">
        <v>0</v>
      </c>
      <c r="R101" s="288">
        <v>0</v>
      </c>
      <c r="S101" s="288">
        <v>0</v>
      </c>
      <c r="T101" s="2"/>
    </row>
    <row r="102" spans="1:20" ht="24" customHeight="1">
      <c r="A102" s="131"/>
      <c r="B102" s="127"/>
      <c r="C102" s="127">
        <v>75421</v>
      </c>
      <c r="D102" s="129" t="s">
        <v>262</v>
      </c>
      <c r="E102" s="126">
        <v>200</v>
      </c>
      <c r="F102" s="126">
        <v>200</v>
      </c>
      <c r="G102" s="124">
        <f>+SUM(H102+I102)</f>
        <v>200</v>
      </c>
      <c r="H102" s="126">
        <v>0</v>
      </c>
      <c r="I102" s="126">
        <v>200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2"/>
    </row>
    <row r="103" spans="1:20" ht="24.75" customHeight="1">
      <c r="A103" s="131"/>
      <c r="B103" s="183"/>
      <c r="C103" s="127"/>
      <c r="D103" s="287" t="s">
        <v>88</v>
      </c>
      <c r="E103" s="124">
        <f>SUM(F103+O103)</f>
        <v>0</v>
      </c>
      <c r="F103" s="124">
        <f>SUM(G103+J103+K103+L103+N103)</f>
        <v>0</v>
      </c>
      <c r="G103" s="124">
        <f>+SUM(H103+I103)</f>
        <v>0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5">
        <v>0</v>
      </c>
      <c r="R103" s="125">
        <v>0</v>
      </c>
      <c r="S103" s="125">
        <v>0</v>
      </c>
      <c r="T103" s="2"/>
    </row>
    <row r="104" spans="1:20" ht="19.5" customHeight="1">
      <c r="A104" s="131"/>
      <c r="B104" s="183"/>
      <c r="C104" s="122"/>
      <c r="D104" s="287" t="s">
        <v>87</v>
      </c>
      <c r="E104" s="288">
        <f>E103/E102*100</f>
        <v>0</v>
      </c>
      <c r="F104" s="288">
        <f>F103/F102*100</f>
        <v>0</v>
      </c>
      <c r="G104" s="124">
        <f>+SUM(H104+I104)</f>
        <v>0</v>
      </c>
      <c r="H104" s="288">
        <v>0</v>
      </c>
      <c r="I104" s="288">
        <f>I103/I102*100</f>
        <v>0</v>
      </c>
      <c r="J104" s="290">
        <f>SUM(J107+J110+J113)</f>
        <v>0</v>
      </c>
      <c r="K104" s="290">
        <f>SUM(K107+K110+K113)</f>
        <v>0</v>
      </c>
      <c r="L104" s="292">
        <v>0</v>
      </c>
      <c r="M104" s="290">
        <v>0</v>
      </c>
      <c r="N104" s="288">
        <v>0</v>
      </c>
      <c r="O104" s="290">
        <f>SUM(O107+O110+O113)</f>
        <v>0</v>
      </c>
      <c r="P104" s="288">
        <v>0</v>
      </c>
      <c r="Q104" s="288">
        <v>0</v>
      </c>
      <c r="R104" s="288">
        <v>0</v>
      </c>
      <c r="S104" s="288">
        <v>0</v>
      </c>
      <c r="T104" s="2"/>
    </row>
    <row r="105" spans="1:20" ht="24.75" customHeight="1">
      <c r="A105" s="65"/>
      <c r="B105" s="127"/>
      <c r="C105" s="127">
        <v>75495</v>
      </c>
      <c r="D105" s="129" t="s">
        <v>348</v>
      </c>
      <c r="E105" s="124">
        <f>SUM(F105+O105)</f>
        <v>4500</v>
      </c>
      <c r="F105" s="124">
        <f>SUM(G105+J105+K105+L105+N105)</f>
        <v>4500</v>
      </c>
      <c r="G105" s="124">
        <f t="shared" si="14"/>
        <v>4500</v>
      </c>
      <c r="H105" s="126">
        <v>0</v>
      </c>
      <c r="I105" s="124">
        <v>4500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2"/>
    </row>
    <row r="106" spans="1:19" ht="26.25" customHeight="1">
      <c r="A106" s="65"/>
      <c r="B106" s="127"/>
      <c r="C106" s="127"/>
      <c r="D106" s="287" t="s">
        <v>88</v>
      </c>
      <c r="E106" s="124">
        <f>SUM(F106+O106)</f>
        <v>4493</v>
      </c>
      <c r="F106" s="124">
        <f>SUM(G106+J106+K106+L106+N106)</f>
        <v>4493</v>
      </c>
      <c r="G106" s="124">
        <f t="shared" si="14"/>
        <v>4493</v>
      </c>
      <c r="H106" s="124">
        <v>0</v>
      </c>
      <c r="I106" s="124">
        <v>4493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5">
        <v>0</v>
      </c>
      <c r="R106" s="125">
        <v>0</v>
      </c>
      <c r="S106" s="125">
        <v>0</v>
      </c>
    </row>
    <row r="107" spans="1:19" ht="19.5" customHeight="1">
      <c r="A107" s="65"/>
      <c r="B107" s="122"/>
      <c r="C107" s="122"/>
      <c r="D107" s="287" t="s">
        <v>87</v>
      </c>
      <c r="E107" s="288">
        <f>E106/E105*100</f>
        <v>99.84444444444445</v>
      </c>
      <c r="F107" s="288">
        <f>F106/F105*100</f>
        <v>99.84444444444445</v>
      </c>
      <c r="G107" s="124">
        <f t="shared" si="14"/>
        <v>99.84444444444445</v>
      </c>
      <c r="H107" s="288">
        <v>0</v>
      </c>
      <c r="I107" s="288">
        <f>I106/I105*100</f>
        <v>99.84444444444445</v>
      </c>
      <c r="J107" s="290">
        <f>SUM(J110+J113+J116)</f>
        <v>0</v>
      </c>
      <c r="K107" s="290">
        <f>SUM(K110+K113+K116)</f>
        <v>0</v>
      </c>
      <c r="L107" s="292">
        <v>0</v>
      </c>
      <c r="M107" s="290">
        <v>0</v>
      </c>
      <c r="N107" s="288">
        <v>0</v>
      </c>
      <c r="O107" s="290">
        <f>SUM(O110+O113+O116)</f>
        <v>0</v>
      </c>
      <c r="P107" s="288">
        <v>0</v>
      </c>
      <c r="Q107" s="288">
        <v>0</v>
      </c>
      <c r="R107" s="288">
        <v>0</v>
      </c>
      <c r="S107" s="288">
        <v>0</v>
      </c>
    </row>
    <row r="108" spans="1:20" ht="23.25" customHeight="1">
      <c r="A108" s="65"/>
      <c r="B108" s="122">
        <v>757</v>
      </c>
      <c r="C108" s="122"/>
      <c r="D108" s="123" t="s">
        <v>263</v>
      </c>
      <c r="E108" s="120">
        <f>SUM(F108+O108)</f>
        <v>250000</v>
      </c>
      <c r="F108" s="120">
        <f>SUM(G108+J108+K108+L108+N108)</f>
        <v>250000</v>
      </c>
      <c r="G108" s="120">
        <f t="shared" si="14"/>
        <v>0</v>
      </c>
      <c r="H108" s="209">
        <f>SUM(H111)</f>
        <v>0</v>
      </c>
      <c r="I108" s="209">
        <f>SUM(I111)</f>
        <v>0</v>
      </c>
      <c r="J108" s="209">
        <f aca="true" t="shared" si="22" ref="J108:S108">SUM(J111)</f>
        <v>0</v>
      </c>
      <c r="K108" s="209">
        <f t="shared" si="22"/>
        <v>0</v>
      </c>
      <c r="L108" s="209">
        <f t="shared" si="22"/>
        <v>0</v>
      </c>
      <c r="M108" s="209">
        <f t="shared" si="22"/>
        <v>0</v>
      </c>
      <c r="N108" s="209">
        <f t="shared" si="22"/>
        <v>250000</v>
      </c>
      <c r="O108" s="209">
        <f t="shared" si="22"/>
        <v>0</v>
      </c>
      <c r="P108" s="209">
        <f t="shared" si="22"/>
        <v>0</v>
      </c>
      <c r="Q108" s="209">
        <f t="shared" si="22"/>
        <v>0</v>
      </c>
      <c r="R108" s="209">
        <f t="shared" si="22"/>
        <v>0</v>
      </c>
      <c r="S108" s="209">
        <f t="shared" si="22"/>
        <v>0</v>
      </c>
      <c r="T108" s="2"/>
    </row>
    <row r="109" spans="1:20" ht="23.25" customHeight="1">
      <c r="A109" s="65"/>
      <c r="B109" s="122"/>
      <c r="C109" s="122"/>
      <c r="D109" s="284" t="s">
        <v>88</v>
      </c>
      <c r="E109" s="120">
        <f>SUM(F109+O109)</f>
        <v>244473.09</v>
      </c>
      <c r="F109" s="120">
        <f>SUM(G109+J109+K109+L109+N109)</f>
        <v>244473.09</v>
      </c>
      <c r="G109" s="120">
        <f t="shared" si="14"/>
        <v>0</v>
      </c>
      <c r="H109" s="209">
        <f aca="true" t="shared" si="23" ref="H109:P109">SUM(H112+H115+H118)</f>
        <v>0</v>
      </c>
      <c r="I109" s="209">
        <f>SUM(I112)</f>
        <v>0</v>
      </c>
      <c r="J109" s="209">
        <f t="shared" si="23"/>
        <v>0</v>
      </c>
      <c r="K109" s="209">
        <v>0</v>
      </c>
      <c r="L109" s="209">
        <f t="shared" si="23"/>
        <v>0</v>
      </c>
      <c r="M109" s="209">
        <f t="shared" si="23"/>
        <v>0</v>
      </c>
      <c r="N109" s="209">
        <f t="shared" si="23"/>
        <v>244473.09</v>
      </c>
      <c r="O109" s="209">
        <f t="shared" si="23"/>
        <v>0</v>
      </c>
      <c r="P109" s="209">
        <f t="shared" si="23"/>
        <v>0</v>
      </c>
      <c r="Q109" s="130">
        <v>0</v>
      </c>
      <c r="R109" s="130">
        <v>0</v>
      </c>
      <c r="S109" s="130">
        <v>0</v>
      </c>
      <c r="T109" s="2"/>
    </row>
    <row r="110" spans="1:20" ht="19.5" customHeight="1">
      <c r="A110" s="65"/>
      <c r="B110" s="122"/>
      <c r="C110" s="122"/>
      <c r="D110" s="284" t="s">
        <v>87</v>
      </c>
      <c r="E110" s="285">
        <f>E109/E108*100</f>
        <v>97.789236</v>
      </c>
      <c r="F110" s="285">
        <f>F109/F108*100</f>
        <v>97.789236</v>
      </c>
      <c r="G110" s="120">
        <f t="shared" si="14"/>
        <v>0</v>
      </c>
      <c r="H110" s="285">
        <v>0</v>
      </c>
      <c r="I110" s="285">
        <v>0</v>
      </c>
      <c r="J110" s="285">
        <v>0</v>
      </c>
      <c r="K110" s="285">
        <v>0</v>
      </c>
      <c r="L110" s="285">
        <v>0</v>
      </c>
      <c r="M110" s="285">
        <v>0</v>
      </c>
      <c r="N110" s="285">
        <f>N109/N108*100</f>
        <v>97.789236</v>
      </c>
      <c r="O110" s="209">
        <f>SUM(O113+O116+O119)</f>
        <v>0</v>
      </c>
      <c r="P110" s="285">
        <v>0</v>
      </c>
      <c r="Q110" s="285">
        <v>0</v>
      </c>
      <c r="R110" s="285">
        <v>0</v>
      </c>
      <c r="S110" s="285">
        <v>0</v>
      </c>
      <c r="T110" s="2"/>
    </row>
    <row r="111" spans="1:20" ht="54" customHeight="1">
      <c r="A111" s="65"/>
      <c r="B111" s="127"/>
      <c r="C111" s="127">
        <v>75702</v>
      </c>
      <c r="D111" s="129" t="s">
        <v>264</v>
      </c>
      <c r="E111" s="124">
        <f>SUM(F111+O111)</f>
        <v>250000</v>
      </c>
      <c r="F111" s="124">
        <f>SUM(G111+J111+K111+L111+N111)</f>
        <v>250000</v>
      </c>
      <c r="G111" s="124">
        <f t="shared" si="14"/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250000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2"/>
    </row>
    <row r="112" spans="1:20" ht="26.25" customHeight="1">
      <c r="A112" s="65"/>
      <c r="B112" s="127"/>
      <c r="C112" s="127"/>
      <c r="D112" s="287" t="s">
        <v>88</v>
      </c>
      <c r="E112" s="124">
        <f>SUM(F112+O112)</f>
        <v>244473.09</v>
      </c>
      <c r="F112" s="124">
        <f>SUM(G112+J112+K112+L112+N112)</f>
        <v>244473.09</v>
      </c>
      <c r="G112" s="124">
        <f t="shared" si="14"/>
        <v>0</v>
      </c>
      <c r="H112" s="124">
        <v>0</v>
      </c>
      <c r="I112" s="124">
        <v>0</v>
      </c>
      <c r="J112" s="124">
        <v>0</v>
      </c>
      <c r="K112" s="124">
        <v>0</v>
      </c>
      <c r="L112" s="124">
        <v>0</v>
      </c>
      <c r="M112" s="124">
        <v>0</v>
      </c>
      <c r="N112" s="124">
        <v>244473.09</v>
      </c>
      <c r="O112" s="124">
        <v>0</v>
      </c>
      <c r="P112" s="124">
        <v>0</v>
      </c>
      <c r="Q112" s="125">
        <v>0</v>
      </c>
      <c r="R112" s="125">
        <v>0</v>
      </c>
      <c r="S112" s="125">
        <v>0</v>
      </c>
      <c r="T112" s="2"/>
    </row>
    <row r="113" spans="1:20" ht="19.5" customHeight="1">
      <c r="A113" s="65"/>
      <c r="B113" s="127"/>
      <c r="C113" s="127"/>
      <c r="D113" s="287" t="s">
        <v>87</v>
      </c>
      <c r="E113" s="288">
        <f>E112/E111*100</f>
        <v>97.789236</v>
      </c>
      <c r="F113" s="288">
        <f>F112/F111*100</f>
        <v>97.789236</v>
      </c>
      <c r="G113" s="124">
        <f t="shared" si="14"/>
        <v>0</v>
      </c>
      <c r="H113" s="288">
        <v>0</v>
      </c>
      <c r="I113" s="288">
        <v>0</v>
      </c>
      <c r="J113" s="290">
        <v>0</v>
      </c>
      <c r="K113" s="290">
        <v>0</v>
      </c>
      <c r="L113" s="292">
        <v>0</v>
      </c>
      <c r="M113" s="290">
        <v>0</v>
      </c>
      <c r="N113" s="288">
        <f>N112/N111*100</f>
        <v>97.789236</v>
      </c>
      <c r="O113" s="290"/>
      <c r="P113" s="288">
        <v>0</v>
      </c>
      <c r="Q113" s="288">
        <v>0</v>
      </c>
      <c r="R113" s="288">
        <v>0</v>
      </c>
      <c r="S113" s="288">
        <v>0</v>
      </c>
      <c r="T113" s="2"/>
    </row>
    <row r="114" spans="1:19" ht="19.5" customHeight="1">
      <c r="A114" s="131"/>
      <c r="B114" s="122">
        <v>758</v>
      </c>
      <c r="C114" s="122"/>
      <c r="D114" s="123" t="s">
        <v>265</v>
      </c>
      <c r="E114" s="120">
        <f>SUM(F114+O114)</f>
        <v>84673</v>
      </c>
      <c r="F114" s="120">
        <f>SUM(G114+J114+K114+L114+N114)</f>
        <v>84673</v>
      </c>
      <c r="G114" s="120">
        <f t="shared" si="14"/>
        <v>83673</v>
      </c>
      <c r="H114" s="209">
        <f>SUM(H117)</f>
        <v>0</v>
      </c>
      <c r="I114" s="209">
        <f>SUM(I117+I120)</f>
        <v>83673</v>
      </c>
      <c r="J114" s="209">
        <f aca="true" t="shared" si="24" ref="J114:S114">SUM(J117+J120)</f>
        <v>0</v>
      </c>
      <c r="K114" s="209">
        <f t="shared" si="24"/>
        <v>1000</v>
      </c>
      <c r="L114" s="209">
        <f t="shared" si="24"/>
        <v>0</v>
      </c>
      <c r="M114" s="209">
        <f t="shared" si="24"/>
        <v>0</v>
      </c>
      <c r="N114" s="209">
        <f t="shared" si="24"/>
        <v>0</v>
      </c>
      <c r="O114" s="209">
        <f t="shared" si="24"/>
        <v>0</v>
      </c>
      <c r="P114" s="209">
        <f t="shared" si="24"/>
        <v>0</v>
      </c>
      <c r="Q114" s="209">
        <f t="shared" si="24"/>
        <v>0</v>
      </c>
      <c r="R114" s="209">
        <f t="shared" si="24"/>
        <v>0</v>
      </c>
      <c r="S114" s="209">
        <f t="shared" si="24"/>
        <v>0</v>
      </c>
    </row>
    <row r="115" spans="1:19" ht="24" customHeight="1">
      <c r="A115" s="65"/>
      <c r="B115" s="122"/>
      <c r="C115" s="122"/>
      <c r="D115" s="284" t="s">
        <v>88</v>
      </c>
      <c r="E115" s="120">
        <f>SUM(F115+O115)</f>
        <v>0</v>
      </c>
      <c r="F115" s="120">
        <f>SUM(G115+J115+K115+L115+N115)</f>
        <v>0</v>
      </c>
      <c r="G115" s="120">
        <f t="shared" si="14"/>
        <v>0</v>
      </c>
      <c r="H115" s="209">
        <v>0</v>
      </c>
      <c r="I115" s="209">
        <f aca="true" t="shared" si="25" ref="I115:S115">SUM(I118+I121)</f>
        <v>0</v>
      </c>
      <c r="J115" s="209">
        <f t="shared" si="25"/>
        <v>0</v>
      </c>
      <c r="K115" s="209">
        <f t="shared" si="25"/>
        <v>0</v>
      </c>
      <c r="L115" s="209">
        <f t="shared" si="25"/>
        <v>0</v>
      </c>
      <c r="M115" s="209">
        <f t="shared" si="25"/>
        <v>0</v>
      </c>
      <c r="N115" s="209">
        <f t="shared" si="25"/>
        <v>0</v>
      </c>
      <c r="O115" s="209">
        <f t="shared" si="25"/>
        <v>0</v>
      </c>
      <c r="P115" s="209">
        <f t="shared" si="25"/>
        <v>0</v>
      </c>
      <c r="Q115" s="209">
        <f t="shared" si="25"/>
        <v>0</v>
      </c>
      <c r="R115" s="209">
        <f t="shared" si="25"/>
        <v>0</v>
      </c>
      <c r="S115" s="209">
        <f t="shared" si="25"/>
        <v>0</v>
      </c>
    </row>
    <row r="116" spans="1:19" ht="19.5" customHeight="1">
      <c r="A116" s="65"/>
      <c r="B116" s="122"/>
      <c r="C116" s="122"/>
      <c r="D116" s="284" t="s">
        <v>87</v>
      </c>
      <c r="E116" s="285">
        <f>E115/E114*100</f>
        <v>0</v>
      </c>
      <c r="F116" s="285">
        <f>F115/F114*100</f>
        <v>0</v>
      </c>
      <c r="G116" s="120">
        <f t="shared" si="14"/>
        <v>0</v>
      </c>
      <c r="H116" s="285">
        <v>0</v>
      </c>
      <c r="I116" s="285">
        <f>I115/I114*100</f>
        <v>0</v>
      </c>
      <c r="J116" s="285">
        <v>0</v>
      </c>
      <c r="K116" s="285">
        <v>0</v>
      </c>
      <c r="L116" s="285">
        <v>0</v>
      </c>
      <c r="M116" s="285">
        <v>0</v>
      </c>
      <c r="N116" s="285">
        <v>0</v>
      </c>
      <c r="O116" s="209">
        <v>0</v>
      </c>
      <c r="P116" s="285">
        <v>0</v>
      </c>
      <c r="Q116" s="285">
        <v>0</v>
      </c>
      <c r="R116" s="285">
        <v>0</v>
      </c>
      <c r="S116" s="285">
        <v>0</v>
      </c>
    </row>
    <row r="117" spans="1:20" ht="24" customHeight="1">
      <c r="A117" s="65"/>
      <c r="B117" s="127"/>
      <c r="C117" s="127">
        <v>75814</v>
      </c>
      <c r="D117" s="129" t="s">
        <v>266</v>
      </c>
      <c r="E117" s="124">
        <f>SUM(F117+O117)</f>
        <v>1000</v>
      </c>
      <c r="F117" s="124">
        <f>SUM(G117+J117+K117+L117+N117)</f>
        <v>1000</v>
      </c>
      <c r="G117" s="124">
        <f t="shared" si="14"/>
        <v>0</v>
      </c>
      <c r="H117" s="124">
        <v>0</v>
      </c>
      <c r="I117" s="124">
        <v>0</v>
      </c>
      <c r="J117" s="124">
        <v>0</v>
      </c>
      <c r="K117" s="124">
        <v>1000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2"/>
    </row>
    <row r="118" spans="1:20" ht="24.75" customHeight="1">
      <c r="A118" s="65"/>
      <c r="B118" s="127"/>
      <c r="C118" s="127"/>
      <c r="D118" s="287" t="s">
        <v>88</v>
      </c>
      <c r="E118" s="124">
        <f>SUM(F118+O118)</f>
        <v>0</v>
      </c>
      <c r="F118" s="124">
        <f>SUM(G118+J118+K118+L118+N118)</f>
        <v>0</v>
      </c>
      <c r="G118" s="124">
        <f t="shared" si="14"/>
        <v>0</v>
      </c>
      <c r="H118" s="124">
        <v>0</v>
      </c>
      <c r="I118" s="124">
        <v>0</v>
      </c>
      <c r="J118" s="124">
        <v>0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5">
        <v>0</v>
      </c>
      <c r="R118" s="125">
        <v>0</v>
      </c>
      <c r="S118" s="125">
        <v>0</v>
      </c>
      <c r="T118" s="2"/>
    </row>
    <row r="119" spans="1:20" ht="19.5" customHeight="1">
      <c r="A119" s="65"/>
      <c r="B119" s="127"/>
      <c r="C119" s="127"/>
      <c r="D119" s="287" t="s">
        <v>87</v>
      </c>
      <c r="E119" s="288">
        <f>E118/E117*100</f>
        <v>0</v>
      </c>
      <c r="F119" s="288">
        <f>F118/F117*100</f>
        <v>0</v>
      </c>
      <c r="G119" s="124">
        <f t="shared" si="14"/>
        <v>0</v>
      </c>
      <c r="H119" s="288">
        <v>0</v>
      </c>
      <c r="I119" s="288">
        <v>0</v>
      </c>
      <c r="J119" s="288">
        <v>0</v>
      </c>
      <c r="K119" s="288">
        <f>K118/K117*100</f>
        <v>0</v>
      </c>
      <c r="L119" s="288">
        <v>0</v>
      </c>
      <c r="M119" s="288">
        <v>0</v>
      </c>
      <c r="N119" s="288">
        <v>0</v>
      </c>
      <c r="O119" s="288">
        <v>0</v>
      </c>
      <c r="P119" s="288">
        <v>0</v>
      </c>
      <c r="Q119" s="288">
        <v>0</v>
      </c>
      <c r="R119" s="288">
        <v>0</v>
      </c>
      <c r="S119" s="288">
        <v>0</v>
      </c>
      <c r="T119" s="2"/>
    </row>
    <row r="120" spans="1:19" ht="24" customHeight="1">
      <c r="A120" s="65"/>
      <c r="B120" s="127"/>
      <c r="C120" s="127">
        <v>75818</v>
      </c>
      <c r="D120" s="129" t="s">
        <v>267</v>
      </c>
      <c r="E120" s="124">
        <f>SUM(F120+O120)</f>
        <v>83673</v>
      </c>
      <c r="F120" s="124">
        <f>SUM(G120+J120+K120+L120+N120)</f>
        <v>83673</v>
      </c>
      <c r="G120" s="124">
        <f t="shared" si="14"/>
        <v>83673</v>
      </c>
      <c r="H120" s="289">
        <v>0</v>
      </c>
      <c r="I120" s="289">
        <v>83673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R120" s="124">
        <v>0</v>
      </c>
      <c r="S120" s="124">
        <v>0</v>
      </c>
    </row>
    <row r="121" spans="1:19" ht="25.5" customHeight="1">
      <c r="A121" s="65"/>
      <c r="B121" s="127"/>
      <c r="C121" s="127"/>
      <c r="D121" s="287" t="s">
        <v>88</v>
      </c>
      <c r="E121" s="124">
        <f>SUM(F121+O121)</f>
        <v>0</v>
      </c>
      <c r="F121" s="124">
        <f>SUM(G121+J121+K121+L121+N121)</f>
        <v>0</v>
      </c>
      <c r="G121" s="124">
        <f t="shared" si="14"/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24">
        <v>0</v>
      </c>
      <c r="Q121" s="125">
        <v>0</v>
      </c>
      <c r="R121" s="125">
        <v>0</v>
      </c>
      <c r="S121" s="125">
        <v>0</v>
      </c>
    </row>
    <row r="122" spans="1:19" ht="19.5" customHeight="1">
      <c r="A122" s="65"/>
      <c r="B122" s="127"/>
      <c r="C122" s="127"/>
      <c r="D122" s="287" t="s">
        <v>87</v>
      </c>
      <c r="E122" s="288">
        <f>E121/E120*100</f>
        <v>0</v>
      </c>
      <c r="F122" s="288">
        <f>F121/F120*100</f>
        <v>0</v>
      </c>
      <c r="G122" s="124">
        <f t="shared" si="14"/>
        <v>0</v>
      </c>
      <c r="H122" s="288">
        <v>0</v>
      </c>
      <c r="I122" s="288">
        <f>I121/I120*100</f>
        <v>0</v>
      </c>
      <c r="J122" s="290">
        <v>0</v>
      </c>
      <c r="K122" s="290">
        <v>0</v>
      </c>
      <c r="L122" s="292">
        <f>SUM(L125+L128+L131)</f>
        <v>0</v>
      </c>
      <c r="M122" s="290">
        <f>SUM(M125+M128+M131)</f>
        <v>0</v>
      </c>
      <c r="N122" s="288">
        <v>0</v>
      </c>
      <c r="O122" s="290">
        <v>0</v>
      </c>
      <c r="P122" s="288">
        <v>0</v>
      </c>
      <c r="Q122" s="288">
        <v>0</v>
      </c>
      <c r="R122" s="288">
        <v>0</v>
      </c>
      <c r="S122" s="288">
        <v>0</v>
      </c>
    </row>
    <row r="123" spans="1:20" ht="22.5" customHeight="1">
      <c r="A123" s="131"/>
      <c r="B123" s="122">
        <v>801</v>
      </c>
      <c r="C123" s="122"/>
      <c r="D123" s="123" t="s">
        <v>268</v>
      </c>
      <c r="E123" s="120">
        <f>SUM(F123+O123)</f>
        <v>15060017.98</v>
      </c>
      <c r="F123" s="120">
        <f>SUM(G123+J123+K123+L123+N123)</f>
        <v>14874542.98</v>
      </c>
      <c r="G123" s="120">
        <f t="shared" si="14"/>
        <v>14002627.58</v>
      </c>
      <c r="H123" s="209">
        <f aca="true" t="shared" si="26" ref="H123:L124">SUM(H126+H129+H132+H135+H138+H141+H144+H147+H150+H153+H156)</f>
        <v>11311898.23</v>
      </c>
      <c r="I123" s="209">
        <f t="shared" si="26"/>
        <v>2690729.3499999996</v>
      </c>
      <c r="J123" s="209">
        <f t="shared" si="26"/>
        <v>14524.4</v>
      </c>
      <c r="K123" s="209">
        <f t="shared" si="26"/>
        <v>857391</v>
      </c>
      <c r="L123" s="209">
        <f aca="true" t="shared" si="27" ref="L123:S124">SUM(L126+L129+L132+L135+L138+L141+L144+L150+L156)</f>
        <v>0</v>
      </c>
      <c r="M123" s="209">
        <f t="shared" si="27"/>
        <v>0</v>
      </c>
      <c r="N123" s="209">
        <f t="shared" si="27"/>
        <v>0</v>
      </c>
      <c r="O123" s="209">
        <f>SUM(O126+O129+O132+O135+O138+O141+O144+O147+O150+O156)</f>
        <v>185475</v>
      </c>
      <c r="P123" s="209">
        <f>SUM(P126+P129+P132+P135+P138+P141+P144+P147+P150+P156)</f>
        <v>185475</v>
      </c>
      <c r="Q123" s="209">
        <f t="shared" si="27"/>
        <v>0</v>
      </c>
      <c r="R123" s="209">
        <f t="shared" si="27"/>
        <v>0</v>
      </c>
      <c r="S123" s="209">
        <f t="shared" si="27"/>
        <v>0</v>
      </c>
      <c r="T123" s="2"/>
    </row>
    <row r="124" spans="1:19" ht="24" customHeight="1">
      <c r="A124" s="131"/>
      <c r="B124" s="122"/>
      <c r="C124" s="122"/>
      <c r="D124" s="284" t="s">
        <v>88</v>
      </c>
      <c r="E124" s="120">
        <f>SUM(F124+O124)</f>
        <v>14543686.419999998</v>
      </c>
      <c r="F124" s="120">
        <f>SUM(G124+J124+K124+L124+N124)</f>
        <v>14358231.419999998</v>
      </c>
      <c r="G124" s="120">
        <f>+SUM(H124+I124)</f>
        <v>13492054.879999997</v>
      </c>
      <c r="H124" s="209">
        <f t="shared" si="26"/>
        <v>10950804.509999998</v>
      </c>
      <c r="I124" s="209">
        <f t="shared" si="26"/>
        <v>2541250.369999999</v>
      </c>
      <c r="J124" s="209">
        <f t="shared" si="26"/>
        <v>14522.88</v>
      </c>
      <c r="K124" s="209">
        <f t="shared" si="26"/>
        <v>851653.6599999999</v>
      </c>
      <c r="L124" s="209">
        <f t="shared" si="26"/>
        <v>0</v>
      </c>
      <c r="M124" s="209">
        <f t="shared" si="27"/>
        <v>0</v>
      </c>
      <c r="N124" s="209">
        <f t="shared" si="27"/>
        <v>0</v>
      </c>
      <c r="O124" s="209">
        <f t="shared" si="27"/>
        <v>185455</v>
      </c>
      <c r="P124" s="209">
        <f>SUM(P127+P130+P133+P136+P139+P142+P145+P148+P151+P157)</f>
        <v>185455</v>
      </c>
      <c r="Q124" s="209">
        <f>SUM(Q127+Q130+Q133+Q136+Q139+Q142+Q145+Q148+Q151+Q157)</f>
        <v>0</v>
      </c>
      <c r="R124" s="209">
        <f t="shared" si="27"/>
        <v>0</v>
      </c>
      <c r="S124" s="209">
        <f t="shared" si="27"/>
        <v>0</v>
      </c>
    </row>
    <row r="125" spans="1:19" ht="15.75" customHeight="1">
      <c r="A125" s="131"/>
      <c r="B125" s="122"/>
      <c r="C125" s="122"/>
      <c r="D125" s="284" t="s">
        <v>87</v>
      </c>
      <c r="E125" s="285">
        <f aca="true" t="shared" si="28" ref="E125:K125">E124/E123*100</f>
        <v>96.57150767890383</v>
      </c>
      <c r="F125" s="285">
        <f t="shared" si="28"/>
        <v>96.52889126950505</v>
      </c>
      <c r="G125" s="285">
        <f t="shared" si="28"/>
        <v>96.35373648921967</v>
      </c>
      <c r="H125" s="285">
        <f t="shared" si="28"/>
        <v>96.80784150760519</v>
      </c>
      <c r="I125" s="285">
        <f t="shared" si="28"/>
        <v>94.4446668335483</v>
      </c>
      <c r="J125" s="285">
        <f t="shared" si="28"/>
        <v>99.98953485169783</v>
      </c>
      <c r="K125" s="285">
        <f t="shared" si="28"/>
        <v>99.33083738924246</v>
      </c>
      <c r="L125" s="285">
        <v>0</v>
      </c>
      <c r="M125" s="285">
        <v>0</v>
      </c>
      <c r="N125" s="285">
        <v>0</v>
      </c>
      <c r="O125" s="285">
        <f>O124/O123*100</f>
        <v>99.9892168755897</v>
      </c>
      <c r="P125" s="285">
        <f>P124/P123*100</f>
        <v>99.9892168755897</v>
      </c>
      <c r="Q125" s="285">
        <v>0</v>
      </c>
      <c r="R125" s="285">
        <v>0</v>
      </c>
      <c r="S125" s="285">
        <v>0</v>
      </c>
    </row>
    <row r="126" spans="1:19" ht="21.75" customHeight="1">
      <c r="A126" s="65"/>
      <c r="B126" s="127"/>
      <c r="C126" s="127">
        <v>80101</v>
      </c>
      <c r="D126" s="129" t="s">
        <v>269</v>
      </c>
      <c r="E126" s="124">
        <f>SUM(F126+O126)</f>
        <v>9260929.959999999</v>
      </c>
      <c r="F126" s="124">
        <f>SUM(G126+J126+K126+L126+N126)</f>
        <v>9213829.959999999</v>
      </c>
      <c r="G126" s="124">
        <f t="shared" si="14"/>
        <v>8818971.76</v>
      </c>
      <c r="H126" s="289">
        <v>7653781.72</v>
      </c>
      <c r="I126" s="295">
        <v>1165190.04</v>
      </c>
      <c r="J126" s="289">
        <v>7607.2</v>
      </c>
      <c r="K126" s="289">
        <v>387251</v>
      </c>
      <c r="L126" s="124">
        <v>0</v>
      </c>
      <c r="M126" s="124">
        <v>0</v>
      </c>
      <c r="N126" s="124">
        <v>0</v>
      </c>
      <c r="O126" s="289">
        <v>47100</v>
      </c>
      <c r="P126" s="289">
        <v>47100</v>
      </c>
      <c r="Q126" s="124">
        <v>0</v>
      </c>
      <c r="R126" s="124">
        <v>0</v>
      </c>
      <c r="S126" s="124">
        <v>0</v>
      </c>
    </row>
    <row r="127" spans="1:19" ht="23.25" customHeight="1">
      <c r="A127" s="65"/>
      <c r="B127" s="127"/>
      <c r="C127" s="127"/>
      <c r="D127" s="287" t="s">
        <v>88</v>
      </c>
      <c r="E127" s="124">
        <f>SUM(F127+O127)</f>
        <v>9053203.610000001</v>
      </c>
      <c r="F127" s="124">
        <f>SUM(G127+J127+K127+L127+N127)</f>
        <v>9006123.610000001</v>
      </c>
      <c r="G127" s="124">
        <f t="shared" si="14"/>
        <v>8614482.96</v>
      </c>
      <c r="H127" s="124">
        <v>7498746.88</v>
      </c>
      <c r="I127" s="124">
        <v>1115736.08</v>
      </c>
      <c r="J127" s="124">
        <v>7605.76</v>
      </c>
      <c r="K127" s="124">
        <v>384034.89</v>
      </c>
      <c r="L127" s="124">
        <v>0</v>
      </c>
      <c r="M127" s="124">
        <v>0</v>
      </c>
      <c r="N127" s="124">
        <v>0</v>
      </c>
      <c r="O127" s="124">
        <v>47080</v>
      </c>
      <c r="P127" s="124">
        <v>47080</v>
      </c>
      <c r="Q127" s="125">
        <v>0</v>
      </c>
      <c r="R127" s="125">
        <v>0</v>
      </c>
      <c r="S127" s="125">
        <v>0</v>
      </c>
    </row>
    <row r="128" spans="1:19" ht="18" customHeight="1">
      <c r="A128" s="65"/>
      <c r="B128" s="127"/>
      <c r="C128" s="127"/>
      <c r="D128" s="287" t="s">
        <v>87</v>
      </c>
      <c r="E128" s="288">
        <f aca="true" t="shared" si="29" ref="E128:K128">E127/E126*100</f>
        <v>97.75696014442164</v>
      </c>
      <c r="F128" s="288">
        <f t="shared" si="29"/>
        <v>97.74571105716392</v>
      </c>
      <c r="G128" s="288">
        <f t="shared" si="29"/>
        <v>97.68126256025114</v>
      </c>
      <c r="H128" s="288">
        <f t="shared" si="29"/>
        <v>97.97440212339895</v>
      </c>
      <c r="I128" s="288">
        <f t="shared" si="29"/>
        <v>95.75571723905227</v>
      </c>
      <c r="J128" s="288">
        <f t="shared" si="29"/>
        <v>99.98107056472816</v>
      </c>
      <c r="K128" s="288">
        <f t="shared" si="29"/>
        <v>99.16950246739195</v>
      </c>
      <c r="L128" s="292">
        <v>0</v>
      </c>
      <c r="M128" s="290">
        <v>0</v>
      </c>
      <c r="N128" s="288">
        <v>0</v>
      </c>
      <c r="O128" s="288">
        <f>O127/O126*100</f>
        <v>99.95753715498938</v>
      </c>
      <c r="P128" s="288">
        <f>P127/P126*100</f>
        <v>99.95753715498938</v>
      </c>
      <c r="Q128" s="288">
        <v>0</v>
      </c>
      <c r="R128" s="288">
        <v>0</v>
      </c>
      <c r="S128" s="288">
        <v>0</v>
      </c>
    </row>
    <row r="129" spans="1:20" ht="33.75" customHeight="1">
      <c r="A129" s="65"/>
      <c r="B129" s="183"/>
      <c r="C129" s="127">
        <v>80103</v>
      </c>
      <c r="D129" s="129" t="s">
        <v>270</v>
      </c>
      <c r="E129" s="124">
        <f>SUM(F129+O129)</f>
        <v>100588</v>
      </c>
      <c r="F129" s="124">
        <f>SUM(G129+J129+K129+L129+N129)</f>
        <v>100588</v>
      </c>
      <c r="G129" s="124">
        <f t="shared" si="14"/>
        <v>95788</v>
      </c>
      <c r="H129" s="289">
        <v>91400</v>
      </c>
      <c r="I129" s="289">
        <v>4388</v>
      </c>
      <c r="J129" s="289">
        <v>0</v>
      </c>
      <c r="K129" s="289">
        <v>4800</v>
      </c>
      <c r="L129" s="124">
        <v>0</v>
      </c>
      <c r="M129" s="124">
        <v>0</v>
      </c>
      <c r="N129" s="124">
        <v>0</v>
      </c>
      <c r="O129" s="124">
        <v>0</v>
      </c>
      <c r="P129" s="124">
        <v>0</v>
      </c>
      <c r="Q129" s="124">
        <v>0</v>
      </c>
      <c r="R129" s="124">
        <v>0</v>
      </c>
      <c r="S129" s="124">
        <v>0</v>
      </c>
      <c r="T129" s="2"/>
    </row>
    <row r="130" spans="1:20" ht="25.5" customHeight="1">
      <c r="A130" s="65"/>
      <c r="B130" s="183"/>
      <c r="C130" s="127"/>
      <c r="D130" s="287" t="s">
        <v>88</v>
      </c>
      <c r="E130" s="124">
        <f>SUM(F130+O130)</f>
        <v>97359.71</v>
      </c>
      <c r="F130" s="124">
        <f>SUM(G130+J130+K130+L130+N130)</f>
        <v>97359.71</v>
      </c>
      <c r="G130" s="124">
        <f t="shared" si="14"/>
        <v>92986.11</v>
      </c>
      <c r="H130" s="124">
        <v>88722.76</v>
      </c>
      <c r="I130" s="124">
        <v>4263.35</v>
      </c>
      <c r="J130" s="124">
        <v>0</v>
      </c>
      <c r="K130" s="124">
        <v>4373.6</v>
      </c>
      <c r="L130" s="124">
        <v>0</v>
      </c>
      <c r="M130" s="124">
        <v>0</v>
      </c>
      <c r="N130" s="124">
        <v>0</v>
      </c>
      <c r="O130" s="124">
        <v>0</v>
      </c>
      <c r="P130" s="124">
        <v>0</v>
      </c>
      <c r="Q130" s="125">
        <v>0</v>
      </c>
      <c r="R130" s="125">
        <v>0</v>
      </c>
      <c r="S130" s="125">
        <v>0</v>
      </c>
      <c r="T130" s="2"/>
    </row>
    <row r="131" spans="1:20" ht="19.5" customHeight="1">
      <c r="A131" s="65"/>
      <c r="B131" s="183"/>
      <c r="C131" s="127"/>
      <c r="D131" s="287" t="s">
        <v>87</v>
      </c>
      <c r="E131" s="288">
        <f>E130/E129*100</f>
        <v>96.79058138147693</v>
      </c>
      <c r="F131" s="288">
        <f>F130/F129*100</f>
        <v>96.79058138147693</v>
      </c>
      <c r="G131" s="288">
        <f>G130/G129*100</f>
        <v>97.07490499853844</v>
      </c>
      <c r="H131" s="288">
        <f>H130/H129*100</f>
        <v>97.07085339168489</v>
      </c>
      <c r="I131" s="288">
        <f>I130/I129*100</f>
        <v>97.15929808568825</v>
      </c>
      <c r="J131" s="290">
        <v>0</v>
      </c>
      <c r="K131" s="288">
        <f>K130/K129*100</f>
        <v>91.11666666666667</v>
      </c>
      <c r="L131" s="292">
        <v>0</v>
      </c>
      <c r="M131" s="290">
        <v>0</v>
      </c>
      <c r="N131" s="288">
        <v>0</v>
      </c>
      <c r="O131" s="290">
        <v>0</v>
      </c>
      <c r="P131" s="288">
        <v>0</v>
      </c>
      <c r="Q131" s="288">
        <v>0</v>
      </c>
      <c r="R131" s="288">
        <v>0</v>
      </c>
      <c r="S131" s="288">
        <v>0</v>
      </c>
      <c r="T131" s="2"/>
    </row>
    <row r="132" spans="1:20" ht="19.5" customHeight="1">
      <c r="A132" s="65"/>
      <c r="B132" s="127"/>
      <c r="C132" s="127">
        <v>80104</v>
      </c>
      <c r="D132" s="129" t="s">
        <v>271</v>
      </c>
      <c r="E132" s="124">
        <f>SUM(F132+O132)</f>
        <v>2123368.01</v>
      </c>
      <c r="F132" s="124">
        <f>SUM(G132+J132+K132+L132+N132)</f>
        <v>2123368.01</v>
      </c>
      <c r="G132" s="124">
        <f t="shared" si="14"/>
        <v>2051051.31</v>
      </c>
      <c r="H132" s="289">
        <v>1568362.51</v>
      </c>
      <c r="I132" s="289">
        <v>482688.8</v>
      </c>
      <c r="J132" s="289">
        <v>1546.7</v>
      </c>
      <c r="K132" s="289">
        <v>70770</v>
      </c>
      <c r="L132" s="124">
        <v>0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2"/>
    </row>
    <row r="133" spans="1:20" ht="24" customHeight="1">
      <c r="A133" s="65"/>
      <c r="B133" s="127"/>
      <c r="C133" s="127"/>
      <c r="D133" s="287" t="s">
        <v>88</v>
      </c>
      <c r="E133" s="124">
        <f>SUM(F133+O133)</f>
        <v>2043994.81</v>
      </c>
      <c r="F133" s="124">
        <f>SUM(G133+J133+K133+L133+N133)</f>
        <v>2043994.81</v>
      </c>
      <c r="G133" s="124">
        <f t="shared" si="14"/>
        <v>1973607.6</v>
      </c>
      <c r="H133" s="124">
        <v>1513314.86</v>
      </c>
      <c r="I133" s="124">
        <v>460292.74</v>
      </c>
      <c r="J133" s="124">
        <v>1546.64</v>
      </c>
      <c r="K133" s="124">
        <v>68840.57</v>
      </c>
      <c r="L133" s="124">
        <v>0</v>
      </c>
      <c r="M133" s="124">
        <v>0</v>
      </c>
      <c r="N133" s="124">
        <v>0</v>
      </c>
      <c r="O133" s="124">
        <v>0</v>
      </c>
      <c r="P133" s="124">
        <v>0</v>
      </c>
      <c r="Q133" s="125">
        <v>0</v>
      </c>
      <c r="R133" s="125">
        <v>0</v>
      </c>
      <c r="S133" s="125">
        <v>0</v>
      </c>
      <c r="T133" s="2"/>
    </row>
    <row r="134" spans="1:20" ht="19.5" customHeight="1">
      <c r="A134" s="65"/>
      <c r="B134" s="127"/>
      <c r="C134" s="127"/>
      <c r="D134" s="287" t="s">
        <v>87</v>
      </c>
      <c r="E134" s="288">
        <f aca="true" t="shared" si="30" ref="E134:K134">E133/E132*100</f>
        <v>96.2619197602021</v>
      </c>
      <c r="F134" s="288">
        <f t="shared" si="30"/>
        <v>96.2619197602021</v>
      </c>
      <c r="G134" s="288">
        <f t="shared" si="30"/>
        <v>96.22419441081657</v>
      </c>
      <c r="H134" s="288">
        <f t="shared" si="30"/>
        <v>96.4901194941213</v>
      </c>
      <c r="I134" s="288">
        <f t="shared" si="30"/>
        <v>95.36014508726947</v>
      </c>
      <c r="J134" s="288">
        <f t="shared" si="30"/>
        <v>99.99612077325921</v>
      </c>
      <c r="K134" s="288">
        <f t="shared" si="30"/>
        <v>97.27366115585701</v>
      </c>
      <c r="L134" s="292">
        <v>0</v>
      </c>
      <c r="M134" s="290">
        <v>0</v>
      </c>
      <c r="N134" s="288">
        <v>0</v>
      </c>
      <c r="O134" s="290">
        <v>0</v>
      </c>
      <c r="P134" s="288">
        <v>0</v>
      </c>
      <c r="Q134" s="288">
        <v>0</v>
      </c>
      <c r="R134" s="288">
        <v>0</v>
      </c>
      <c r="S134" s="288">
        <v>0</v>
      </c>
      <c r="T134" s="2"/>
    </row>
    <row r="135" spans="1:20" ht="19.5" customHeight="1">
      <c r="A135" s="65"/>
      <c r="B135" s="127"/>
      <c r="C135" s="127">
        <v>80110</v>
      </c>
      <c r="D135" s="129" t="s">
        <v>272</v>
      </c>
      <c r="E135" s="124">
        <f>SUM(F135+O135)</f>
        <v>1670440.5</v>
      </c>
      <c r="F135" s="124">
        <f>SUM(G135+J135+K135+L135+N135)</f>
        <v>1670440.5</v>
      </c>
      <c r="G135" s="124">
        <f t="shared" si="14"/>
        <v>1276244</v>
      </c>
      <c r="H135" s="289">
        <v>1086660</v>
      </c>
      <c r="I135" s="289">
        <v>189584</v>
      </c>
      <c r="J135" s="289">
        <v>506.5</v>
      </c>
      <c r="K135" s="289">
        <v>393690</v>
      </c>
      <c r="L135" s="124">
        <v>0</v>
      </c>
      <c r="M135" s="124">
        <v>0</v>
      </c>
      <c r="N135" s="124">
        <v>0</v>
      </c>
      <c r="O135" s="124">
        <v>0</v>
      </c>
      <c r="P135" s="124">
        <v>0</v>
      </c>
      <c r="Q135" s="124">
        <v>0</v>
      </c>
      <c r="R135" s="124">
        <v>0</v>
      </c>
      <c r="S135" s="124">
        <v>0</v>
      </c>
      <c r="T135" s="2"/>
    </row>
    <row r="136" spans="1:20" ht="24.75" customHeight="1">
      <c r="A136" s="65"/>
      <c r="B136" s="127"/>
      <c r="C136" s="127"/>
      <c r="D136" s="287" t="s">
        <v>88</v>
      </c>
      <c r="E136" s="124">
        <f>SUM(F136+O136)</f>
        <v>1668397.9900000002</v>
      </c>
      <c r="F136" s="124">
        <f>SUM(G136+J136+K136+L136+N136)</f>
        <v>1668397.9900000002</v>
      </c>
      <c r="G136" s="124">
        <f t="shared" si="14"/>
        <v>1274208.9700000002</v>
      </c>
      <c r="H136" s="124">
        <v>1086620.58</v>
      </c>
      <c r="I136" s="124">
        <v>187588.39</v>
      </c>
      <c r="J136" s="124">
        <v>506.48</v>
      </c>
      <c r="K136" s="124">
        <v>393682.54</v>
      </c>
      <c r="L136" s="124">
        <v>0</v>
      </c>
      <c r="M136" s="124">
        <v>0</v>
      </c>
      <c r="N136" s="124">
        <v>0</v>
      </c>
      <c r="O136" s="124">
        <v>0</v>
      </c>
      <c r="P136" s="124">
        <v>0</v>
      </c>
      <c r="Q136" s="125">
        <v>0</v>
      </c>
      <c r="R136" s="125">
        <v>0</v>
      </c>
      <c r="S136" s="125">
        <v>0</v>
      </c>
      <c r="T136" s="2"/>
    </row>
    <row r="137" spans="1:20" ht="15.75" customHeight="1">
      <c r="A137" s="65"/>
      <c r="B137" s="127"/>
      <c r="C137" s="127"/>
      <c r="D137" s="287" t="s">
        <v>87</v>
      </c>
      <c r="E137" s="288">
        <f aca="true" t="shared" si="31" ref="E137:K137">E136/E135*100</f>
        <v>99.8777262644195</v>
      </c>
      <c r="F137" s="288">
        <f t="shared" si="31"/>
        <v>99.8777262644195</v>
      </c>
      <c r="G137" s="288">
        <f t="shared" si="31"/>
        <v>99.84054538160416</v>
      </c>
      <c r="H137" s="288">
        <f t="shared" si="31"/>
        <v>99.99637237038264</v>
      </c>
      <c r="I137" s="288">
        <f t="shared" si="31"/>
        <v>98.94737425099164</v>
      </c>
      <c r="J137" s="288">
        <f t="shared" si="31"/>
        <v>99.99605133267522</v>
      </c>
      <c r="K137" s="288">
        <f t="shared" si="31"/>
        <v>99.99810510807995</v>
      </c>
      <c r="L137" s="292">
        <v>0</v>
      </c>
      <c r="M137" s="290">
        <v>0</v>
      </c>
      <c r="N137" s="288">
        <v>0</v>
      </c>
      <c r="O137" s="292">
        <v>0</v>
      </c>
      <c r="P137" s="290">
        <v>0</v>
      </c>
      <c r="Q137" s="288">
        <v>0</v>
      </c>
      <c r="R137" s="288">
        <v>0</v>
      </c>
      <c r="S137" s="288">
        <v>0</v>
      </c>
      <c r="T137" s="2"/>
    </row>
    <row r="138" spans="1:20" ht="27" customHeight="1">
      <c r="A138" s="65"/>
      <c r="B138" s="127"/>
      <c r="C138" s="127">
        <v>80113</v>
      </c>
      <c r="D138" s="129" t="s">
        <v>273</v>
      </c>
      <c r="E138" s="124">
        <f>SUM(F138+O138)</f>
        <v>586032</v>
      </c>
      <c r="F138" s="124">
        <f>SUM(G138+J138+K138+L138+N138)</f>
        <v>447657</v>
      </c>
      <c r="G138" s="124">
        <f t="shared" si="14"/>
        <v>447577</v>
      </c>
      <c r="H138" s="289">
        <v>122309</v>
      </c>
      <c r="I138" s="289">
        <v>325268</v>
      </c>
      <c r="J138" s="289">
        <v>0</v>
      </c>
      <c r="K138" s="289">
        <v>80</v>
      </c>
      <c r="L138" s="289">
        <v>0</v>
      </c>
      <c r="M138" s="289">
        <v>0</v>
      </c>
      <c r="N138" s="289">
        <v>0</v>
      </c>
      <c r="O138" s="289">
        <v>138375</v>
      </c>
      <c r="P138" s="289">
        <v>138375</v>
      </c>
      <c r="Q138" s="124">
        <v>0</v>
      </c>
      <c r="R138" s="124">
        <v>0</v>
      </c>
      <c r="S138" s="124">
        <v>0</v>
      </c>
      <c r="T138" s="2"/>
    </row>
    <row r="139" spans="1:19" ht="26.25" customHeight="1">
      <c r="A139" s="65"/>
      <c r="B139" s="127"/>
      <c r="C139" s="127"/>
      <c r="D139" s="287" t="s">
        <v>88</v>
      </c>
      <c r="E139" s="124">
        <f>SUM(F139+O139)</f>
        <v>527339.86</v>
      </c>
      <c r="F139" s="124">
        <f>SUM(G139+J139+K139+L139+N139)</f>
        <v>388964.86</v>
      </c>
      <c r="G139" s="124">
        <f t="shared" si="14"/>
        <v>388889.5</v>
      </c>
      <c r="H139" s="124">
        <v>108763.37</v>
      </c>
      <c r="I139" s="124">
        <v>280126.13</v>
      </c>
      <c r="J139" s="124">
        <v>0</v>
      </c>
      <c r="K139" s="124">
        <v>75.36</v>
      </c>
      <c r="L139" s="124">
        <v>0</v>
      </c>
      <c r="M139" s="124">
        <v>0</v>
      </c>
      <c r="N139" s="124">
        <v>0</v>
      </c>
      <c r="O139" s="124">
        <v>138375</v>
      </c>
      <c r="P139" s="124">
        <v>138375</v>
      </c>
      <c r="Q139" s="125">
        <v>0</v>
      </c>
      <c r="R139" s="125">
        <v>0</v>
      </c>
      <c r="S139" s="125">
        <v>0</v>
      </c>
    </row>
    <row r="140" spans="1:19" ht="19.5" customHeight="1">
      <c r="A140" s="65"/>
      <c r="B140" s="127"/>
      <c r="C140" s="127"/>
      <c r="D140" s="287" t="s">
        <v>87</v>
      </c>
      <c r="E140" s="288">
        <f>E139/E138*100</f>
        <v>89.98482335435607</v>
      </c>
      <c r="F140" s="288">
        <f>F139/F138*100</f>
        <v>86.88903781243228</v>
      </c>
      <c r="G140" s="288">
        <f>G139/G138*100</f>
        <v>86.88773104962945</v>
      </c>
      <c r="H140" s="288">
        <f>H139/H138*100</f>
        <v>88.92507501492122</v>
      </c>
      <c r="I140" s="288">
        <f>I139/I138*100</f>
        <v>86.12163815684298</v>
      </c>
      <c r="J140" s="290">
        <v>0</v>
      </c>
      <c r="K140" s="288">
        <f>K139/K138*100</f>
        <v>94.19999999999999</v>
      </c>
      <c r="L140" s="292">
        <v>0</v>
      </c>
      <c r="M140" s="290">
        <v>0</v>
      </c>
      <c r="N140" s="288">
        <v>0</v>
      </c>
      <c r="O140" s="288">
        <f>O139/O138*100</f>
        <v>100</v>
      </c>
      <c r="P140" s="288">
        <f>P139/P138*100</f>
        <v>100</v>
      </c>
      <c r="Q140" s="288">
        <v>0</v>
      </c>
      <c r="R140" s="288">
        <v>0</v>
      </c>
      <c r="S140" s="288">
        <v>0</v>
      </c>
    </row>
    <row r="141" spans="1:19" ht="39.75" customHeight="1">
      <c r="A141" s="65"/>
      <c r="B141" s="127"/>
      <c r="C141" s="127">
        <v>80146</v>
      </c>
      <c r="D141" s="210" t="s">
        <v>274</v>
      </c>
      <c r="E141" s="124">
        <f>SUM(F141+O141)</f>
        <v>10555</v>
      </c>
      <c r="F141" s="124">
        <f>SUM(G141+J141+K141+L141+N141)</f>
        <v>10555</v>
      </c>
      <c r="G141" s="124">
        <f t="shared" si="14"/>
        <v>10555</v>
      </c>
      <c r="H141" s="289">
        <v>0</v>
      </c>
      <c r="I141" s="289">
        <v>10555</v>
      </c>
      <c r="J141" s="124">
        <v>0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</row>
    <row r="142" spans="1:19" ht="27" customHeight="1">
      <c r="A142" s="65"/>
      <c r="B142" s="127"/>
      <c r="C142" s="127"/>
      <c r="D142" s="287" t="s">
        <v>88</v>
      </c>
      <c r="E142" s="124">
        <f>SUM(F142+O142)</f>
        <v>10084.95</v>
      </c>
      <c r="F142" s="124">
        <f>SUM(G142+J142+K142+L142+N142)</f>
        <v>10084.95</v>
      </c>
      <c r="G142" s="124">
        <f t="shared" si="14"/>
        <v>10084.95</v>
      </c>
      <c r="H142" s="124">
        <v>0</v>
      </c>
      <c r="I142" s="124">
        <v>10084.95</v>
      </c>
      <c r="J142" s="124">
        <v>0</v>
      </c>
      <c r="K142" s="124">
        <v>0</v>
      </c>
      <c r="L142" s="124">
        <v>0</v>
      </c>
      <c r="M142" s="124">
        <v>0</v>
      </c>
      <c r="N142" s="124">
        <v>0</v>
      </c>
      <c r="O142" s="124">
        <v>0</v>
      </c>
      <c r="P142" s="124">
        <v>0</v>
      </c>
      <c r="Q142" s="125">
        <v>0</v>
      </c>
      <c r="R142" s="125">
        <v>0</v>
      </c>
      <c r="S142" s="125">
        <v>0</v>
      </c>
    </row>
    <row r="143" spans="1:19" ht="20.25" customHeight="1">
      <c r="A143" s="65"/>
      <c r="B143" s="127"/>
      <c r="C143" s="127"/>
      <c r="D143" s="287" t="s">
        <v>87</v>
      </c>
      <c r="E143" s="288">
        <f>E142/E141*100</f>
        <v>95.54666035054478</v>
      </c>
      <c r="F143" s="288">
        <f>F142/F141*100</f>
        <v>95.54666035054478</v>
      </c>
      <c r="G143" s="288">
        <f>G142/G141*100</f>
        <v>95.54666035054478</v>
      </c>
      <c r="H143" s="288">
        <v>0</v>
      </c>
      <c r="I143" s="288">
        <f>I142/I141*100</f>
        <v>95.54666035054478</v>
      </c>
      <c r="J143" s="290">
        <v>0</v>
      </c>
      <c r="K143" s="290">
        <v>0</v>
      </c>
      <c r="L143" s="292">
        <v>0</v>
      </c>
      <c r="M143" s="290">
        <v>0</v>
      </c>
      <c r="N143" s="288">
        <v>0</v>
      </c>
      <c r="O143" s="290">
        <v>0</v>
      </c>
      <c r="P143" s="288">
        <v>0</v>
      </c>
      <c r="Q143" s="288">
        <v>0</v>
      </c>
      <c r="R143" s="288">
        <v>0</v>
      </c>
      <c r="S143" s="288">
        <v>0</v>
      </c>
    </row>
    <row r="144" spans="1:19" ht="27" customHeight="1">
      <c r="A144" s="65"/>
      <c r="B144" s="127"/>
      <c r="C144" s="127">
        <v>80148</v>
      </c>
      <c r="D144" s="129" t="s">
        <v>275</v>
      </c>
      <c r="E144" s="124">
        <f>SUM(F144+O144)</f>
        <v>770549</v>
      </c>
      <c r="F144" s="124">
        <f>SUM(G144+J144+K144+L144+N144)</f>
        <v>770549</v>
      </c>
      <c r="G144" s="124">
        <f t="shared" si="14"/>
        <v>769749</v>
      </c>
      <c r="H144" s="289">
        <v>494350</v>
      </c>
      <c r="I144" s="289">
        <v>275399</v>
      </c>
      <c r="J144" s="124">
        <v>0</v>
      </c>
      <c r="K144" s="124">
        <v>800</v>
      </c>
      <c r="L144" s="124">
        <v>0</v>
      </c>
      <c r="M144" s="124">
        <v>0</v>
      </c>
      <c r="N144" s="124">
        <v>0</v>
      </c>
      <c r="O144" s="124">
        <v>0</v>
      </c>
      <c r="P144" s="124">
        <v>0</v>
      </c>
      <c r="Q144" s="124">
        <v>0</v>
      </c>
      <c r="R144" s="124">
        <v>0</v>
      </c>
      <c r="S144" s="124">
        <v>0</v>
      </c>
    </row>
    <row r="145" spans="1:19" ht="27" customHeight="1">
      <c r="A145" s="65"/>
      <c r="B145" s="127"/>
      <c r="C145" s="127"/>
      <c r="D145" s="287" t="s">
        <v>88</v>
      </c>
      <c r="E145" s="124">
        <f>SUM(F145+O145)</f>
        <v>742772.3999999999</v>
      </c>
      <c r="F145" s="124">
        <f>SUM(G145+J145+K145+L145+N145)</f>
        <v>742772.3999999999</v>
      </c>
      <c r="G145" s="124">
        <f t="shared" si="14"/>
        <v>742125.7</v>
      </c>
      <c r="H145" s="124">
        <v>491915.7</v>
      </c>
      <c r="I145" s="124">
        <v>250210</v>
      </c>
      <c r="J145" s="124">
        <v>0</v>
      </c>
      <c r="K145" s="124">
        <v>646.7</v>
      </c>
      <c r="L145" s="124">
        <v>0</v>
      </c>
      <c r="M145" s="124">
        <v>0</v>
      </c>
      <c r="N145" s="124">
        <v>0</v>
      </c>
      <c r="O145" s="124">
        <v>0</v>
      </c>
      <c r="P145" s="124">
        <v>0</v>
      </c>
      <c r="Q145" s="125">
        <v>0</v>
      </c>
      <c r="R145" s="125">
        <v>0</v>
      </c>
      <c r="S145" s="125">
        <v>0</v>
      </c>
    </row>
    <row r="146" spans="1:19" ht="17.25" customHeight="1">
      <c r="A146" s="65"/>
      <c r="B146" s="127"/>
      <c r="C146" s="127"/>
      <c r="D146" s="287" t="s">
        <v>87</v>
      </c>
      <c r="E146" s="288">
        <f>E145/E144*100</f>
        <v>96.39521951232172</v>
      </c>
      <c r="F146" s="288">
        <f>F145/F144*100</f>
        <v>96.39521951232172</v>
      </c>
      <c r="G146" s="288">
        <f>G145/G144*100</f>
        <v>96.4113886474682</v>
      </c>
      <c r="H146" s="288">
        <f>H145/H144*100</f>
        <v>99.50757560432892</v>
      </c>
      <c r="I146" s="288">
        <f>I145/I144*100</f>
        <v>90.85363418167822</v>
      </c>
      <c r="J146" s="290">
        <v>0</v>
      </c>
      <c r="K146" s="288">
        <f>K145/K144*100</f>
        <v>80.8375</v>
      </c>
      <c r="L146" s="292">
        <v>0</v>
      </c>
      <c r="M146" s="290">
        <v>0</v>
      </c>
      <c r="N146" s="292">
        <v>0</v>
      </c>
      <c r="O146" s="290">
        <v>0</v>
      </c>
      <c r="P146" s="288">
        <v>0</v>
      </c>
      <c r="Q146" s="288">
        <v>0</v>
      </c>
      <c r="R146" s="288">
        <v>0</v>
      </c>
      <c r="S146" s="288">
        <v>0</v>
      </c>
    </row>
    <row r="147" spans="1:19" ht="132.75" customHeight="1">
      <c r="A147" s="65"/>
      <c r="B147" s="127"/>
      <c r="C147" s="127">
        <v>80149</v>
      </c>
      <c r="D147" s="129" t="s">
        <v>349</v>
      </c>
      <c r="E147" s="124">
        <f>SUM(F147+O147)</f>
        <v>21555</v>
      </c>
      <c r="F147" s="124">
        <f>SUM(G147+J147+K147+L147+N147)</f>
        <v>21555</v>
      </c>
      <c r="G147" s="124">
        <f>+SUM(H147+I147)</f>
        <v>21555</v>
      </c>
      <c r="H147" s="289">
        <v>19555</v>
      </c>
      <c r="I147" s="289">
        <v>2000</v>
      </c>
      <c r="J147" s="124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</row>
    <row r="148" spans="1:19" ht="24.75" customHeight="1">
      <c r="A148" s="65"/>
      <c r="B148" s="127"/>
      <c r="C148" s="127"/>
      <c r="D148" s="287" t="s">
        <v>88</v>
      </c>
      <c r="E148" s="124">
        <f>SUM(F148+O148)</f>
        <v>5060.75</v>
      </c>
      <c r="F148" s="124">
        <f>SUM(G148+J148+K148+L148+N148)</f>
        <v>5060.75</v>
      </c>
      <c r="G148" s="124">
        <f>+SUM(H148+I148)</f>
        <v>5060.75</v>
      </c>
      <c r="H148" s="124">
        <v>3684.25</v>
      </c>
      <c r="I148" s="124">
        <v>1376.5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24">
        <v>0</v>
      </c>
      <c r="Q148" s="125">
        <v>0</v>
      </c>
      <c r="R148" s="125">
        <v>0</v>
      </c>
      <c r="S148" s="125">
        <v>0</v>
      </c>
    </row>
    <row r="149" spans="1:19" ht="19.5" customHeight="1">
      <c r="A149" s="65"/>
      <c r="B149" s="127"/>
      <c r="C149" s="127"/>
      <c r="D149" s="287" t="s">
        <v>87</v>
      </c>
      <c r="E149" s="288">
        <f>E148/E147*100</f>
        <v>23.478311296682904</v>
      </c>
      <c r="F149" s="288">
        <f>F148/F147*100</f>
        <v>23.478311296682904</v>
      </c>
      <c r="G149" s="288">
        <f>G148/G147*100</f>
        <v>23.478311296682904</v>
      </c>
      <c r="H149" s="288">
        <f>H148/H147*100</f>
        <v>18.840450012784455</v>
      </c>
      <c r="I149" s="288">
        <f>I148/I147*100</f>
        <v>68.825</v>
      </c>
      <c r="J149" s="290">
        <v>0</v>
      </c>
      <c r="K149" s="290">
        <f>SUM(K152+K158+K161)</f>
        <v>0</v>
      </c>
      <c r="L149" s="292">
        <v>0</v>
      </c>
      <c r="M149" s="290">
        <v>0</v>
      </c>
      <c r="N149" s="292">
        <v>0</v>
      </c>
      <c r="O149" s="290">
        <v>0</v>
      </c>
      <c r="P149" s="288">
        <v>0</v>
      </c>
      <c r="Q149" s="288">
        <v>0</v>
      </c>
      <c r="R149" s="288">
        <v>0</v>
      </c>
      <c r="S149" s="288">
        <v>0</v>
      </c>
    </row>
    <row r="150" spans="1:21" ht="78.75" customHeight="1">
      <c r="A150" s="65"/>
      <c r="B150" s="127"/>
      <c r="C150" s="127">
        <v>80150</v>
      </c>
      <c r="D150" s="129" t="s">
        <v>276</v>
      </c>
      <c r="E150" s="124">
        <f>SUM(F150+O150)</f>
        <v>287742</v>
      </c>
      <c r="F150" s="124">
        <f>SUM(G150+J150+K150+L150+N150)</f>
        <v>287742</v>
      </c>
      <c r="G150" s="124">
        <f aca="true" t="shared" si="32" ref="G150:G214">+SUM(H150+I150)</f>
        <v>287742</v>
      </c>
      <c r="H150" s="289">
        <v>275480</v>
      </c>
      <c r="I150" s="289">
        <v>12262</v>
      </c>
      <c r="J150" s="124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0</v>
      </c>
      <c r="P150" s="124">
        <v>0</v>
      </c>
      <c r="Q150" s="124">
        <v>0</v>
      </c>
      <c r="R150" s="124">
        <v>0</v>
      </c>
      <c r="S150" s="124">
        <v>0</v>
      </c>
      <c r="T150" s="2"/>
      <c r="U150" s="2"/>
    </row>
    <row r="151" spans="1:21" ht="23.25" customHeight="1">
      <c r="A151" s="65"/>
      <c r="B151" s="127"/>
      <c r="C151" s="127"/>
      <c r="D151" s="287" t="s">
        <v>88</v>
      </c>
      <c r="E151" s="124">
        <f>SUM(F151+O151)</f>
        <v>168964.93</v>
      </c>
      <c r="F151" s="124">
        <f>SUM(G151+J151+K151+L151+N151)</f>
        <v>168964.93</v>
      </c>
      <c r="G151" s="124">
        <f t="shared" si="32"/>
        <v>168964.93</v>
      </c>
      <c r="H151" s="124">
        <v>159036.11</v>
      </c>
      <c r="I151" s="124">
        <v>9928.82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24">
        <v>0</v>
      </c>
      <c r="Q151" s="125">
        <v>0</v>
      </c>
      <c r="R151" s="125">
        <v>0</v>
      </c>
      <c r="S151" s="125">
        <v>0</v>
      </c>
      <c r="T151" s="2"/>
      <c r="U151" s="2"/>
    </row>
    <row r="152" spans="1:21" ht="18.75" customHeight="1">
      <c r="A152" s="65"/>
      <c r="B152" s="127"/>
      <c r="C152" s="127"/>
      <c r="D152" s="287" t="s">
        <v>87</v>
      </c>
      <c r="E152" s="288">
        <f>E151/E150*100</f>
        <v>58.72098268587832</v>
      </c>
      <c r="F152" s="288">
        <f>F151/F150*100</f>
        <v>58.72098268587832</v>
      </c>
      <c r="G152" s="288">
        <f>G151/G150*100</f>
        <v>58.72098268587832</v>
      </c>
      <c r="H152" s="288">
        <f>H151/H150*100</f>
        <v>57.73054668215478</v>
      </c>
      <c r="I152" s="288">
        <f>I151/I150*100</f>
        <v>80.97227206002283</v>
      </c>
      <c r="J152" s="290">
        <v>0</v>
      </c>
      <c r="K152" s="290">
        <f>SUM(K158+K161+K164)</f>
        <v>0</v>
      </c>
      <c r="L152" s="292">
        <v>0</v>
      </c>
      <c r="M152" s="290">
        <v>0</v>
      </c>
      <c r="N152" s="288">
        <v>0</v>
      </c>
      <c r="O152" s="292">
        <v>0</v>
      </c>
      <c r="P152" s="290">
        <v>0</v>
      </c>
      <c r="Q152" s="288">
        <v>0</v>
      </c>
      <c r="R152" s="288">
        <v>0</v>
      </c>
      <c r="S152" s="288">
        <v>0</v>
      </c>
      <c r="T152" s="2"/>
      <c r="U152" s="2"/>
    </row>
    <row r="153" spans="1:20" ht="91.5" customHeight="1">
      <c r="A153" s="65"/>
      <c r="B153" s="127"/>
      <c r="C153" s="127">
        <v>80153</v>
      </c>
      <c r="D153" s="129" t="s">
        <v>350</v>
      </c>
      <c r="E153" s="124">
        <f>SUM(F153+O153)</f>
        <v>66254</v>
      </c>
      <c r="F153" s="124">
        <f>SUM(G153+J153+K153+L153+N153)</f>
        <v>66254</v>
      </c>
      <c r="G153" s="124">
        <f>+SUM(H153+I153)</f>
        <v>66254</v>
      </c>
      <c r="H153" s="289">
        <v>0</v>
      </c>
      <c r="I153" s="289">
        <v>66254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24">
        <v>0</v>
      </c>
      <c r="Q153" s="124">
        <v>0</v>
      </c>
      <c r="R153" s="124">
        <v>0</v>
      </c>
      <c r="S153" s="124">
        <v>0</v>
      </c>
      <c r="T153" s="2"/>
    </row>
    <row r="154" spans="1:20" ht="25.5" customHeight="1">
      <c r="A154" s="65"/>
      <c r="B154" s="183"/>
      <c r="C154" s="127"/>
      <c r="D154" s="287" t="s">
        <v>88</v>
      </c>
      <c r="E154" s="124">
        <f>SUM(F154+O154)</f>
        <v>64709.9</v>
      </c>
      <c r="F154" s="124">
        <f>SUM(G154+J154+K154+L154+N154)</f>
        <v>64709.9</v>
      </c>
      <c r="G154" s="124">
        <f>+SUM(H154+I154)</f>
        <v>64709.9</v>
      </c>
      <c r="H154" s="124">
        <v>0</v>
      </c>
      <c r="I154" s="124">
        <v>64709.9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24">
        <v>0</v>
      </c>
      <c r="Q154" s="125">
        <v>0</v>
      </c>
      <c r="R154" s="125">
        <v>0</v>
      </c>
      <c r="S154" s="125">
        <v>0</v>
      </c>
      <c r="T154" s="2"/>
    </row>
    <row r="155" spans="1:20" ht="22.5" customHeight="1">
      <c r="A155" s="65"/>
      <c r="B155" s="183"/>
      <c r="C155" s="127"/>
      <c r="D155" s="287" t="s">
        <v>87</v>
      </c>
      <c r="E155" s="288">
        <f>E154/E153*100</f>
        <v>97.6694237329067</v>
      </c>
      <c r="F155" s="288">
        <f>F154/F153*100</f>
        <v>97.6694237329067</v>
      </c>
      <c r="G155" s="288">
        <f>G154/G153*100</f>
        <v>97.6694237329067</v>
      </c>
      <c r="H155" s="288">
        <v>0</v>
      </c>
      <c r="I155" s="288">
        <f>I154/I153*100</f>
        <v>97.6694237329067</v>
      </c>
      <c r="J155" s="292">
        <v>0</v>
      </c>
      <c r="K155" s="290">
        <v>0</v>
      </c>
      <c r="L155" s="292">
        <v>0</v>
      </c>
      <c r="M155" s="290">
        <v>0</v>
      </c>
      <c r="N155" s="292">
        <v>0</v>
      </c>
      <c r="O155" s="290">
        <v>0</v>
      </c>
      <c r="P155" s="288">
        <v>0</v>
      </c>
      <c r="Q155" s="288">
        <v>0</v>
      </c>
      <c r="R155" s="288">
        <v>0</v>
      </c>
      <c r="S155" s="288">
        <v>0</v>
      </c>
      <c r="T155" s="2"/>
    </row>
    <row r="156" spans="1:19" ht="26.25" customHeight="1">
      <c r="A156" s="65"/>
      <c r="B156" s="127"/>
      <c r="C156" s="127">
        <v>80195</v>
      </c>
      <c r="D156" s="129" t="s">
        <v>257</v>
      </c>
      <c r="E156" s="124">
        <f>SUM(F156+O156)</f>
        <v>162004.51</v>
      </c>
      <c r="F156" s="124">
        <f>SUM(G156+J156+K156+L156+N156)</f>
        <v>162004.51</v>
      </c>
      <c r="G156" s="124">
        <f t="shared" si="32"/>
        <v>157140.51</v>
      </c>
      <c r="H156" s="289">
        <v>0</v>
      </c>
      <c r="I156" s="289">
        <v>157140.51</v>
      </c>
      <c r="J156" s="289">
        <v>4864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24">
        <v>0</v>
      </c>
      <c r="Q156" s="124">
        <v>0</v>
      </c>
      <c r="R156" s="124">
        <v>0</v>
      </c>
      <c r="S156" s="124">
        <v>0</v>
      </c>
    </row>
    <row r="157" spans="1:20" ht="26.25" customHeight="1">
      <c r="A157" s="65"/>
      <c r="B157" s="127"/>
      <c r="C157" s="127"/>
      <c r="D157" s="287" t="s">
        <v>88</v>
      </c>
      <c r="E157" s="124">
        <f>SUM(F157+O157)</f>
        <v>161797.51</v>
      </c>
      <c r="F157" s="124">
        <f>SUM(G157+J157+K157+L157+N157)</f>
        <v>161797.51</v>
      </c>
      <c r="G157" s="124">
        <f t="shared" si="32"/>
        <v>156933.51</v>
      </c>
      <c r="H157" s="124">
        <v>0</v>
      </c>
      <c r="I157" s="246">
        <v>156933.51</v>
      </c>
      <c r="J157" s="124">
        <v>4864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24">
        <v>0</v>
      </c>
      <c r="Q157" s="125">
        <v>0</v>
      </c>
      <c r="R157" s="125">
        <v>0</v>
      </c>
      <c r="S157" s="125">
        <v>0</v>
      </c>
      <c r="T157" s="2"/>
    </row>
    <row r="158" spans="1:20" ht="19.5" customHeight="1">
      <c r="A158" s="65"/>
      <c r="B158" s="127"/>
      <c r="C158" s="127"/>
      <c r="D158" s="287" t="s">
        <v>87</v>
      </c>
      <c r="E158" s="288">
        <f>E157/E156*100</f>
        <v>99.87222577939343</v>
      </c>
      <c r="F158" s="288">
        <f>F157/F156*100</f>
        <v>99.87222577939343</v>
      </c>
      <c r="G158" s="288">
        <f>G157/G156*100</f>
        <v>99.86827075971689</v>
      </c>
      <c r="H158" s="288">
        <v>0</v>
      </c>
      <c r="I158" s="288">
        <f>I157/I156*100</f>
        <v>99.86827075971689</v>
      </c>
      <c r="J158" s="288">
        <f>J157/J156*100</f>
        <v>100</v>
      </c>
      <c r="K158" s="290">
        <f aca="true" t="shared" si="33" ref="K158:M160">SUM(K161+K164+K167)</f>
        <v>0</v>
      </c>
      <c r="L158" s="292">
        <f t="shared" si="33"/>
        <v>0</v>
      </c>
      <c r="M158" s="290">
        <f t="shared" si="33"/>
        <v>0</v>
      </c>
      <c r="N158" s="288">
        <v>0</v>
      </c>
      <c r="O158" s="290">
        <v>0</v>
      </c>
      <c r="P158" s="288">
        <v>0</v>
      </c>
      <c r="Q158" s="288">
        <v>0</v>
      </c>
      <c r="R158" s="288">
        <v>0</v>
      </c>
      <c r="S158" s="288">
        <v>0</v>
      </c>
      <c r="T158" s="2"/>
    </row>
    <row r="159" spans="1:19" ht="19.5" customHeight="1">
      <c r="A159" s="121"/>
      <c r="B159" s="122">
        <v>851</v>
      </c>
      <c r="C159" s="122"/>
      <c r="D159" s="123" t="s">
        <v>277</v>
      </c>
      <c r="E159" s="120">
        <f>SUM(F159+O159)</f>
        <v>217061.45</v>
      </c>
      <c r="F159" s="120">
        <f>SUM(G159+J159+K159+L159+N159)</f>
        <v>217061.45</v>
      </c>
      <c r="G159" s="120">
        <f t="shared" si="32"/>
        <v>217061.45</v>
      </c>
      <c r="H159" s="209">
        <f aca="true" t="shared" si="34" ref="H159:J160">SUM(H162+H165+H168)</f>
        <v>46317.45</v>
      </c>
      <c r="I159" s="209">
        <f t="shared" si="34"/>
        <v>170744</v>
      </c>
      <c r="J159" s="209">
        <f t="shared" si="34"/>
        <v>0</v>
      </c>
      <c r="K159" s="209">
        <f t="shared" si="33"/>
        <v>0</v>
      </c>
      <c r="L159" s="209">
        <f t="shared" si="33"/>
        <v>0</v>
      </c>
      <c r="M159" s="209">
        <f t="shared" si="33"/>
        <v>0</v>
      </c>
      <c r="N159" s="209">
        <f aca="true" t="shared" si="35" ref="N159:P160">SUM(N162+N165+N168)</f>
        <v>0</v>
      </c>
      <c r="O159" s="209">
        <f t="shared" si="35"/>
        <v>0</v>
      </c>
      <c r="P159" s="209">
        <f t="shared" si="35"/>
        <v>0</v>
      </c>
      <c r="Q159" s="130">
        <v>0</v>
      </c>
      <c r="R159" s="130">
        <v>0</v>
      </c>
      <c r="S159" s="130">
        <v>0</v>
      </c>
    </row>
    <row r="160" spans="1:19" ht="23.25" customHeight="1">
      <c r="A160" s="121"/>
      <c r="B160" s="122"/>
      <c r="C160" s="122"/>
      <c r="D160" s="284" t="s">
        <v>88</v>
      </c>
      <c r="E160" s="120">
        <f>SUM(F160+O160)</f>
        <v>149914.01</v>
      </c>
      <c r="F160" s="120">
        <f>SUM(G160+J160+K160+L160+N160)</f>
        <v>149914.01</v>
      </c>
      <c r="G160" s="120">
        <f t="shared" si="32"/>
        <v>149914.01</v>
      </c>
      <c r="H160" s="209">
        <f t="shared" si="34"/>
        <v>42606.39</v>
      </c>
      <c r="I160" s="209">
        <f t="shared" si="34"/>
        <v>107307.62</v>
      </c>
      <c r="J160" s="209">
        <f t="shared" si="34"/>
        <v>0</v>
      </c>
      <c r="K160" s="209">
        <f t="shared" si="33"/>
        <v>0</v>
      </c>
      <c r="L160" s="209">
        <f t="shared" si="33"/>
        <v>0</v>
      </c>
      <c r="M160" s="209">
        <f t="shared" si="33"/>
        <v>0</v>
      </c>
      <c r="N160" s="209">
        <f t="shared" si="35"/>
        <v>0</v>
      </c>
      <c r="O160" s="209">
        <f t="shared" si="35"/>
        <v>0</v>
      </c>
      <c r="P160" s="209">
        <f t="shared" si="35"/>
        <v>0</v>
      </c>
      <c r="Q160" s="130">
        <v>0</v>
      </c>
      <c r="R160" s="130">
        <v>0</v>
      </c>
      <c r="S160" s="130">
        <v>0</v>
      </c>
    </row>
    <row r="161" spans="1:19" ht="19.5" customHeight="1">
      <c r="A161" s="121"/>
      <c r="B161" s="122"/>
      <c r="C161" s="122"/>
      <c r="D161" s="284" t="s">
        <v>87</v>
      </c>
      <c r="E161" s="285">
        <f>E160/E159*100</f>
        <v>69.06523935963756</v>
      </c>
      <c r="F161" s="285">
        <f>F160/F159*100</f>
        <v>69.06523935963756</v>
      </c>
      <c r="G161" s="285">
        <f>G160/G159*100</f>
        <v>69.06523935963756</v>
      </c>
      <c r="H161" s="285">
        <f>H160/H159*100</f>
        <v>91.9877713475159</v>
      </c>
      <c r="I161" s="285">
        <f>I160/I159*100</f>
        <v>62.84708101016726</v>
      </c>
      <c r="J161" s="285">
        <v>0</v>
      </c>
      <c r="K161" s="285">
        <v>0</v>
      </c>
      <c r="L161" s="285">
        <v>0</v>
      </c>
      <c r="M161" s="285">
        <v>0</v>
      </c>
      <c r="N161" s="285">
        <v>0</v>
      </c>
      <c r="O161" s="209">
        <f>SUM(O164+O167+O170)</f>
        <v>0</v>
      </c>
      <c r="P161" s="285">
        <v>0</v>
      </c>
      <c r="Q161" s="285">
        <v>0</v>
      </c>
      <c r="R161" s="285">
        <v>0</v>
      </c>
      <c r="S161" s="285">
        <v>0</v>
      </c>
    </row>
    <row r="162" spans="1:19" ht="22.5" customHeight="1">
      <c r="A162" s="131"/>
      <c r="B162" s="127"/>
      <c r="C162" s="127">
        <v>85153</v>
      </c>
      <c r="D162" s="129" t="s">
        <v>278</v>
      </c>
      <c r="E162" s="124">
        <v>3000</v>
      </c>
      <c r="F162" s="124">
        <v>3000</v>
      </c>
      <c r="G162" s="124">
        <f t="shared" si="32"/>
        <v>3000</v>
      </c>
      <c r="H162" s="124">
        <v>0</v>
      </c>
      <c r="I162" s="124">
        <v>3000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24">
        <v>0</v>
      </c>
      <c r="Q162" s="124">
        <v>0</v>
      </c>
      <c r="R162" s="124">
        <v>0</v>
      </c>
      <c r="S162" s="124">
        <v>0</v>
      </c>
    </row>
    <row r="163" spans="1:19" ht="27" customHeight="1">
      <c r="A163" s="131"/>
      <c r="B163" s="127"/>
      <c r="C163" s="127"/>
      <c r="D163" s="287" t="s">
        <v>88</v>
      </c>
      <c r="E163" s="124">
        <f>SUM(F163+O163)</f>
        <v>3000</v>
      </c>
      <c r="F163" s="124">
        <f>SUM(G163+J163+K163+L163+N163)</f>
        <v>3000</v>
      </c>
      <c r="G163" s="124">
        <f t="shared" si="32"/>
        <v>3000</v>
      </c>
      <c r="H163" s="124">
        <v>0</v>
      </c>
      <c r="I163" s="124">
        <v>3000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24">
        <v>0</v>
      </c>
      <c r="Q163" s="125">
        <v>0</v>
      </c>
      <c r="R163" s="125">
        <v>0</v>
      </c>
      <c r="S163" s="125">
        <v>0</v>
      </c>
    </row>
    <row r="164" spans="1:19" ht="19.5" customHeight="1">
      <c r="A164" s="65"/>
      <c r="B164" s="127"/>
      <c r="C164" s="127"/>
      <c r="D164" s="287" t="s">
        <v>87</v>
      </c>
      <c r="E164" s="288">
        <f>E163/E162*100</f>
        <v>100</v>
      </c>
      <c r="F164" s="288">
        <f>F163/F162*100</f>
        <v>100</v>
      </c>
      <c r="G164" s="288">
        <f>G163/G162*100</f>
        <v>100</v>
      </c>
      <c r="H164" s="288">
        <v>0</v>
      </c>
      <c r="I164" s="288">
        <f>I163/I162*100</f>
        <v>100</v>
      </c>
      <c r="J164" s="290">
        <f>SUM(J167+J170+J173)</f>
        <v>0</v>
      </c>
      <c r="K164" s="290">
        <v>0</v>
      </c>
      <c r="L164" s="292">
        <f>SUM(L167+L170+L173)</f>
        <v>0</v>
      </c>
      <c r="M164" s="290">
        <f>SUM(M167+M170+M173)</f>
        <v>0</v>
      </c>
      <c r="N164" s="288">
        <v>0</v>
      </c>
      <c r="O164" s="290">
        <v>0</v>
      </c>
      <c r="P164" s="288">
        <v>0</v>
      </c>
      <c r="Q164" s="288">
        <v>0</v>
      </c>
      <c r="R164" s="288">
        <v>0</v>
      </c>
      <c r="S164" s="288">
        <v>0</v>
      </c>
    </row>
    <row r="165" spans="1:19" ht="27" customHeight="1">
      <c r="A165" s="65"/>
      <c r="B165" s="127"/>
      <c r="C165" s="127">
        <v>85154</v>
      </c>
      <c r="D165" s="129" t="s">
        <v>279</v>
      </c>
      <c r="E165" s="124">
        <f>SUM(F165+O165)</f>
        <v>142061.45</v>
      </c>
      <c r="F165" s="124">
        <f>SUM(G165+J165+K165+L165+N165)</f>
        <v>142061.45</v>
      </c>
      <c r="G165" s="124">
        <f t="shared" si="32"/>
        <v>142061.45</v>
      </c>
      <c r="H165" s="289">
        <v>46317.45</v>
      </c>
      <c r="I165" s="289">
        <v>95744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24">
        <v>0</v>
      </c>
      <c r="Q165" s="124">
        <v>0</v>
      </c>
      <c r="R165" s="124">
        <v>0</v>
      </c>
      <c r="S165" s="124">
        <v>0</v>
      </c>
    </row>
    <row r="166" spans="1:19" ht="24" customHeight="1">
      <c r="A166" s="65"/>
      <c r="B166" s="127"/>
      <c r="C166" s="127"/>
      <c r="D166" s="287" t="s">
        <v>88</v>
      </c>
      <c r="E166" s="124">
        <f>SUM(F166+O166)</f>
        <v>86914.01000000001</v>
      </c>
      <c r="F166" s="124">
        <f>SUM(G166+J166+K166+L166+N166)</f>
        <v>86914.01000000001</v>
      </c>
      <c r="G166" s="124">
        <f t="shared" si="32"/>
        <v>86914.01000000001</v>
      </c>
      <c r="H166" s="124">
        <v>42606.39</v>
      </c>
      <c r="I166" s="124">
        <v>44307.62</v>
      </c>
      <c r="J166" s="124">
        <v>0</v>
      </c>
      <c r="K166" s="124">
        <v>0</v>
      </c>
      <c r="L166" s="124">
        <v>0</v>
      </c>
      <c r="M166" s="124">
        <v>0</v>
      </c>
      <c r="N166" s="124">
        <v>0</v>
      </c>
      <c r="O166" s="124">
        <v>0</v>
      </c>
      <c r="P166" s="124">
        <v>0</v>
      </c>
      <c r="Q166" s="125">
        <v>0</v>
      </c>
      <c r="R166" s="125">
        <v>0</v>
      </c>
      <c r="S166" s="125">
        <v>0</v>
      </c>
    </row>
    <row r="167" spans="1:19" ht="19.5" customHeight="1">
      <c r="A167" s="65"/>
      <c r="B167" s="127"/>
      <c r="C167" s="127"/>
      <c r="D167" s="287" t="s">
        <v>87</v>
      </c>
      <c r="E167" s="288">
        <f>E166/E165*100</f>
        <v>61.180573617966026</v>
      </c>
      <c r="F167" s="288">
        <f>F166/F165*100</f>
        <v>61.180573617966026</v>
      </c>
      <c r="G167" s="288">
        <f>G166/G165*100</f>
        <v>61.180573617966026</v>
      </c>
      <c r="H167" s="288">
        <f>H166/H165*100</f>
        <v>91.9877713475159</v>
      </c>
      <c r="I167" s="288">
        <f>I166/I165*100</f>
        <v>46.27717663770054</v>
      </c>
      <c r="J167" s="290">
        <f>SUM(J170+J173+J176)</f>
        <v>0</v>
      </c>
      <c r="K167" s="290">
        <v>0</v>
      </c>
      <c r="L167" s="292">
        <f>SUM(L170+L173+L176)</f>
        <v>0</v>
      </c>
      <c r="M167" s="290">
        <f>SUM(M170+M173+M176)</f>
        <v>0</v>
      </c>
      <c r="N167" s="288">
        <v>0</v>
      </c>
      <c r="O167" s="290">
        <v>0</v>
      </c>
      <c r="P167" s="288">
        <v>0</v>
      </c>
      <c r="Q167" s="288">
        <v>0</v>
      </c>
      <c r="R167" s="288">
        <v>0</v>
      </c>
      <c r="S167" s="288">
        <v>0</v>
      </c>
    </row>
    <row r="168" spans="1:20" ht="25.5" customHeight="1">
      <c r="A168" s="65"/>
      <c r="B168" s="127"/>
      <c r="C168" s="127">
        <v>85195</v>
      </c>
      <c r="D168" s="129" t="s">
        <v>257</v>
      </c>
      <c r="E168" s="124">
        <f>SUM(F168+O168)</f>
        <v>72000</v>
      </c>
      <c r="F168" s="124">
        <f>SUM(G168+J168+K168+L168+N168)</f>
        <v>72000</v>
      </c>
      <c r="G168" s="124">
        <f t="shared" si="32"/>
        <v>72000</v>
      </c>
      <c r="H168" s="124">
        <v>0</v>
      </c>
      <c r="I168" s="124">
        <v>72000</v>
      </c>
      <c r="J168" s="124">
        <v>0</v>
      </c>
      <c r="K168" s="124">
        <v>0</v>
      </c>
      <c r="L168" s="124">
        <v>0</v>
      </c>
      <c r="M168" s="124">
        <v>0</v>
      </c>
      <c r="N168" s="124">
        <v>0</v>
      </c>
      <c r="O168" s="124">
        <v>0</v>
      </c>
      <c r="P168" s="124">
        <v>0</v>
      </c>
      <c r="Q168" s="124">
        <v>0</v>
      </c>
      <c r="R168" s="124">
        <v>0</v>
      </c>
      <c r="S168" s="124">
        <v>0</v>
      </c>
      <c r="T168" s="2"/>
    </row>
    <row r="169" spans="1:20" ht="24.75" customHeight="1">
      <c r="A169" s="65"/>
      <c r="B169" s="127"/>
      <c r="C169" s="127"/>
      <c r="D169" s="287" t="s">
        <v>88</v>
      </c>
      <c r="E169" s="124">
        <f>SUM(F169+O169)</f>
        <v>60000</v>
      </c>
      <c r="F169" s="124">
        <f>SUM(G169+J169+K169+L169+N169)</f>
        <v>60000</v>
      </c>
      <c r="G169" s="124">
        <f t="shared" si="32"/>
        <v>60000</v>
      </c>
      <c r="H169" s="124">
        <v>0</v>
      </c>
      <c r="I169" s="124">
        <v>60000</v>
      </c>
      <c r="J169" s="124">
        <v>0</v>
      </c>
      <c r="K169" s="124">
        <v>0</v>
      </c>
      <c r="L169" s="124">
        <v>0</v>
      </c>
      <c r="M169" s="124">
        <v>0</v>
      </c>
      <c r="N169" s="124">
        <v>0</v>
      </c>
      <c r="O169" s="124">
        <v>0</v>
      </c>
      <c r="P169" s="124">
        <v>0</v>
      </c>
      <c r="Q169" s="125">
        <v>0</v>
      </c>
      <c r="R169" s="125">
        <v>0</v>
      </c>
      <c r="S169" s="125">
        <v>0</v>
      </c>
      <c r="T169" s="2"/>
    </row>
    <row r="170" spans="1:20" ht="19.5" customHeight="1">
      <c r="A170" s="65"/>
      <c r="B170" s="127"/>
      <c r="C170" s="127"/>
      <c r="D170" s="287" t="s">
        <v>87</v>
      </c>
      <c r="E170" s="288">
        <f>E169/E168*100</f>
        <v>83.33333333333334</v>
      </c>
      <c r="F170" s="288">
        <f>F169/F168*100</f>
        <v>83.33333333333334</v>
      </c>
      <c r="G170" s="124">
        <f t="shared" si="32"/>
        <v>83.33333333333334</v>
      </c>
      <c r="H170" s="288">
        <v>0</v>
      </c>
      <c r="I170" s="288">
        <f>I169/I168*100</f>
        <v>83.33333333333334</v>
      </c>
      <c r="J170" s="290">
        <f>SUM(J173+J176+J182)</f>
        <v>0</v>
      </c>
      <c r="K170" s="290">
        <v>0</v>
      </c>
      <c r="L170" s="292">
        <f>SUM(L173+L176+L182)</f>
        <v>0</v>
      </c>
      <c r="M170" s="290">
        <f>SUM(M173+M176+M182)</f>
        <v>0</v>
      </c>
      <c r="N170" s="288">
        <v>0</v>
      </c>
      <c r="O170" s="290">
        <v>0</v>
      </c>
      <c r="P170" s="288">
        <v>0</v>
      </c>
      <c r="Q170" s="288">
        <v>0</v>
      </c>
      <c r="R170" s="288">
        <v>0</v>
      </c>
      <c r="S170" s="288">
        <v>0</v>
      </c>
      <c r="T170" s="2"/>
    </row>
    <row r="171" spans="1:20" ht="19.5" customHeight="1">
      <c r="A171" s="65"/>
      <c r="B171" s="122">
        <v>852</v>
      </c>
      <c r="C171" s="122"/>
      <c r="D171" s="123" t="s">
        <v>280</v>
      </c>
      <c r="E171" s="120">
        <f>SUM(F171+O171)</f>
        <v>1285626.03</v>
      </c>
      <c r="F171" s="120">
        <f>SUM(G171+J171+K171+L171+N171)</f>
        <v>1285626.03</v>
      </c>
      <c r="G171" s="120">
        <f t="shared" si="32"/>
        <v>998772.0800000001</v>
      </c>
      <c r="H171" s="209">
        <f>SUM(H174+H177+H180+H183+H186+H189+H192+H195+H198+H201)</f>
        <v>722819.25</v>
      </c>
      <c r="I171" s="209">
        <f>SUM(I174+I177+I180+I183+I186+I189+I192+I195+I198+I201)</f>
        <v>275952.83</v>
      </c>
      <c r="J171" s="209">
        <f aca="true" t="shared" si="36" ref="J171:L172">SUM(J174+J180+J183+J186+J189+J192+J195+J198+J201)</f>
        <v>0</v>
      </c>
      <c r="K171" s="209">
        <f t="shared" si="36"/>
        <v>286853.95</v>
      </c>
      <c r="L171" s="209">
        <f t="shared" si="36"/>
        <v>0</v>
      </c>
      <c r="M171" s="209">
        <f aca="true" t="shared" si="37" ref="M171:P172">SUM(M174+M180+M183)</f>
        <v>0</v>
      </c>
      <c r="N171" s="209">
        <f t="shared" si="37"/>
        <v>0</v>
      </c>
      <c r="O171" s="209">
        <f t="shared" si="37"/>
        <v>0</v>
      </c>
      <c r="P171" s="209">
        <f t="shared" si="37"/>
        <v>0</v>
      </c>
      <c r="Q171" s="130">
        <v>0</v>
      </c>
      <c r="R171" s="130">
        <v>0</v>
      </c>
      <c r="S171" s="130">
        <v>0</v>
      </c>
      <c r="T171" s="2"/>
    </row>
    <row r="172" spans="1:20" ht="27.75" customHeight="1">
      <c r="A172" s="65"/>
      <c r="B172" s="122"/>
      <c r="C172" s="122"/>
      <c r="D172" s="284" t="s">
        <v>88</v>
      </c>
      <c r="E172" s="120">
        <f>SUM(F172+O172)</f>
        <v>1280084.4</v>
      </c>
      <c r="F172" s="120">
        <f>SUM(G172+J172+K172+L172+N172)</f>
        <v>1280084.4</v>
      </c>
      <c r="G172" s="120">
        <f t="shared" si="32"/>
        <v>996435.27</v>
      </c>
      <c r="H172" s="209">
        <f>SUM(H175+H178+H181+H184+H187+H190+H193+H196+H199+H202)</f>
        <v>720628.26</v>
      </c>
      <c r="I172" s="209">
        <f>SUM(I175+I178+I181+I184+I187+I190+I193+I196+I199+I202)</f>
        <v>275807.01</v>
      </c>
      <c r="J172" s="209">
        <f t="shared" si="36"/>
        <v>0</v>
      </c>
      <c r="K172" s="209">
        <f t="shared" si="36"/>
        <v>283649.13</v>
      </c>
      <c r="L172" s="209">
        <f t="shared" si="36"/>
        <v>0</v>
      </c>
      <c r="M172" s="209">
        <f t="shared" si="37"/>
        <v>0</v>
      </c>
      <c r="N172" s="209">
        <f t="shared" si="37"/>
        <v>0</v>
      </c>
      <c r="O172" s="209">
        <f t="shared" si="37"/>
        <v>0</v>
      </c>
      <c r="P172" s="209">
        <f t="shared" si="37"/>
        <v>0</v>
      </c>
      <c r="Q172" s="130">
        <v>0</v>
      </c>
      <c r="R172" s="130">
        <v>0</v>
      </c>
      <c r="S172" s="130">
        <v>0</v>
      </c>
      <c r="T172" s="2"/>
    </row>
    <row r="173" spans="1:20" ht="19.5" customHeight="1">
      <c r="A173" s="65"/>
      <c r="B173" s="122"/>
      <c r="C173" s="122"/>
      <c r="D173" s="284" t="s">
        <v>87</v>
      </c>
      <c r="E173" s="285">
        <f>E172/E171*100</f>
        <v>99.5689547449502</v>
      </c>
      <c r="F173" s="285">
        <f>F172/F171*100</f>
        <v>99.5689547449502</v>
      </c>
      <c r="G173" s="285">
        <f>G172/G171*100</f>
        <v>99.766031705652</v>
      </c>
      <c r="H173" s="285">
        <f>H172/H171*100</f>
        <v>99.69688272690578</v>
      </c>
      <c r="I173" s="285">
        <f>I172/I171*100</f>
        <v>99.94715763560026</v>
      </c>
      <c r="J173" s="285">
        <v>0</v>
      </c>
      <c r="K173" s="285">
        <f>K172/K171*100</f>
        <v>98.88276943719966</v>
      </c>
      <c r="L173" s="285">
        <v>0</v>
      </c>
      <c r="M173" s="285">
        <v>0</v>
      </c>
      <c r="N173" s="285">
        <v>0</v>
      </c>
      <c r="O173" s="209">
        <f>SUM(O176+O182+O185)</f>
        <v>0</v>
      </c>
      <c r="P173" s="285">
        <v>0</v>
      </c>
      <c r="Q173" s="285">
        <v>0</v>
      </c>
      <c r="R173" s="285">
        <v>0</v>
      </c>
      <c r="S173" s="285">
        <v>0</v>
      </c>
      <c r="T173" s="2"/>
    </row>
    <row r="174" spans="1:20" ht="26.25" customHeight="1">
      <c r="A174" s="65"/>
      <c r="B174" s="127"/>
      <c r="C174" s="127">
        <v>85202</v>
      </c>
      <c r="D174" s="129" t="s">
        <v>281</v>
      </c>
      <c r="E174" s="124">
        <f>SUM(F174+O174)</f>
        <v>182030</v>
      </c>
      <c r="F174" s="124">
        <f>SUM(G174+J174+K174+L174+N174)</f>
        <v>182030</v>
      </c>
      <c r="G174" s="124">
        <f t="shared" si="32"/>
        <v>182030</v>
      </c>
      <c r="H174" s="289">
        <v>0</v>
      </c>
      <c r="I174" s="289">
        <v>182030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2"/>
    </row>
    <row r="175" spans="1:20" ht="26.25" customHeight="1">
      <c r="A175" s="65"/>
      <c r="B175" s="127"/>
      <c r="C175" s="127"/>
      <c r="D175" s="287" t="s">
        <v>88</v>
      </c>
      <c r="E175" s="124">
        <f>SUM(F175+O175)</f>
        <v>182020.23</v>
      </c>
      <c r="F175" s="124">
        <f>SUM(G175+J175+K175+L175+N175)</f>
        <v>182020.23</v>
      </c>
      <c r="G175" s="124">
        <f t="shared" si="32"/>
        <v>182020.23</v>
      </c>
      <c r="H175" s="124">
        <v>0</v>
      </c>
      <c r="I175" s="124">
        <v>182020.23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24">
        <v>0</v>
      </c>
      <c r="Q175" s="125">
        <v>0</v>
      </c>
      <c r="R175" s="125">
        <v>0</v>
      </c>
      <c r="S175" s="125">
        <v>0</v>
      </c>
      <c r="T175" s="2"/>
    </row>
    <row r="176" spans="1:20" ht="19.5" customHeight="1">
      <c r="A176" s="65"/>
      <c r="B176" s="127"/>
      <c r="C176" s="127"/>
      <c r="D176" s="287" t="s">
        <v>87</v>
      </c>
      <c r="E176" s="288">
        <f>E175/E174*100</f>
        <v>99.99463275284295</v>
      </c>
      <c r="F176" s="288">
        <f>F175/F174*100</f>
        <v>99.99463275284295</v>
      </c>
      <c r="G176" s="288">
        <f>G175/G174*100</f>
        <v>99.99463275284295</v>
      </c>
      <c r="H176" s="288">
        <v>0</v>
      </c>
      <c r="I176" s="288">
        <f>I175/I174*100</f>
        <v>99.99463275284295</v>
      </c>
      <c r="J176" s="124">
        <v>0</v>
      </c>
      <c r="K176" s="290">
        <v>0</v>
      </c>
      <c r="L176" s="124">
        <v>0</v>
      </c>
      <c r="M176" s="124">
        <v>0</v>
      </c>
      <c r="N176" s="124">
        <v>0</v>
      </c>
      <c r="O176" s="124">
        <v>0</v>
      </c>
      <c r="P176" s="288">
        <v>0</v>
      </c>
      <c r="Q176" s="288">
        <v>0</v>
      </c>
      <c r="R176" s="288">
        <v>0</v>
      </c>
      <c r="S176" s="288">
        <v>0</v>
      </c>
      <c r="T176" s="2"/>
    </row>
    <row r="177" spans="1:21" ht="19.5" customHeight="1">
      <c r="A177" s="65"/>
      <c r="B177" s="127"/>
      <c r="C177" s="127">
        <v>85203</v>
      </c>
      <c r="D177" s="129" t="s">
        <v>351</v>
      </c>
      <c r="E177" s="124">
        <f>SUM(F177+O177)</f>
        <v>7705</v>
      </c>
      <c r="F177" s="124">
        <f>SUM(G177+J177+K177+L177+N177)</f>
        <v>7705</v>
      </c>
      <c r="G177" s="124">
        <f>+SUM(H177+I177)</f>
        <v>7705</v>
      </c>
      <c r="H177" s="289">
        <v>0</v>
      </c>
      <c r="I177" s="289">
        <v>7705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24">
        <v>0</v>
      </c>
      <c r="Q177" s="124">
        <v>0</v>
      </c>
      <c r="R177" s="124">
        <v>0</v>
      </c>
      <c r="S177" s="124">
        <v>0</v>
      </c>
      <c r="T177" s="2"/>
      <c r="U177" s="2"/>
    </row>
    <row r="178" spans="1:21" ht="28.5" customHeight="1">
      <c r="A178" s="65"/>
      <c r="B178" s="127"/>
      <c r="C178" s="127"/>
      <c r="D178" s="287" t="s">
        <v>88</v>
      </c>
      <c r="E178" s="124">
        <f>SUM(F178+O178)</f>
        <v>7705</v>
      </c>
      <c r="F178" s="124">
        <f>SUM(G178+J178+K178+L178+N178)</f>
        <v>7705</v>
      </c>
      <c r="G178" s="124">
        <f>+SUM(H178+I178)</f>
        <v>7705</v>
      </c>
      <c r="H178" s="124">
        <v>0</v>
      </c>
      <c r="I178" s="124">
        <v>7705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24">
        <v>0</v>
      </c>
      <c r="Q178" s="125">
        <v>0</v>
      </c>
      <c r="R178" s="125">
        <v>0</v>
      </c>
      <c r="S178" s="125">
        <v>0</v>
      </c>
      <c r="T178" s="2"/>
      <c r="U178" s="2"/>
    </row>
    <row r="179" spans="1:21" ht="19.5" customHeight="1">
      <c r="A179" s="65"/>
      <c r="B179" s="127"/>
      <c r="C179" s="127"/>
      <c r="D179" s="287" t="s">
        <v>87</v>
      </c>
      <c r="E179" s="288">
        <f>E178/E177*100</f>
        <v>100</v>
      </c>
      <c r="F179" s="288">
        <f>F178/F177*100</f>
        <v>100</v>
      </c>
      <c r="G179" s="288">
        <f>G178/G177*100</f>
        <v>100</v>
      </c>
      <c r="H179" s="288">
        <v>0</v>
      </c>
      <c r="I179" s="288">
        <f>I178/I177*100</f>
        <v>100</v>
      </c>
      <c r="J179" s="124">
        <v>0</v>
      </c>
      <c r="K179" s="290">
        <v>0</v>
      </c>
      <c r="L179" s="124">
        <v>0</v>
      </c>
      <c r="M179" s="124">
        <v>0</v>
      </c>
      <c r="N179" s="124">
        <v>0</v>
      </c>
      <c r="O179" s="124">
        <v>0</v>
      </c>
      <c r="P179" s="288">
        <v>0</v>
      </c>
      <c r="Q179" s="288">
        <v>0</v>
      </c>
      <c r="R179" s="288">
        <v>0</v>
      </c>
      <c r="S179" s="288">
        <v>0</v>
      </c>
      <c r="T179" s="2"/>
      <c r="U179" s="2"/>
    </row>
    <row r="180" spans="1:19" ht="44.25" customHeight="1">
      <c r="A180" s="65"/>
      <c r="B180" s="127"/>
      <c r="C180" s="127">
        <v>85205</v>
      </c>
      <c r="D180" s="129" t="s">
        <v>282</v>
      </c>
      <c r="E180" s="124">
        <f>SUM(F180+O180)</f>
        <v>2497.04</v>
      </c>
      <c r="F180" s="124">
        <f>SUM(G180+J180+K180+L180+N180)</f>
        <v>2497.04</v>
      </c>
      <c r="G180" s="124">
        <f t="shared" si="32"/>
        <v>2497.04</v>
      </c>
      <c r="H180" s="289">
        <v>0</v>
      </c>
      <c r="I180" s="289">
        <v>2497.04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</row>
    <row r="181" spans="1:19" ht="27" customHeight="1">
      <c r="A181" s="65"/>
      <c r="B181" s="127"/>
      <c r="C181" s="127"/>
      <c r="D181" s="287" t="s">
        <v>88</v>
      </c>
      <c r="E181" s="124">
        <f>SUM(F181+O181)</f>
        <v>2497.04</v>
      </c>
      <c r="F181" s="124">
        <f>SUM(G181+J181+K181+L181+N181)</f>
        <v>2497.04</v>
      </c>
      <c r="G181" s="124">
        <f t="shared" si="32"/>
        <v>2497.04</v>
      </c>
      <c r="H181" s="124">
        <v>0</v>
      </c>
      <c r="I181" s="124">
        <v>2497.04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24">
        <v>0</v>
      </c>
      <c r="Q181" s="125">
        <v>0</v>
      </c>
      <c r="R181" s="125">
        <v>0</v>
      </c>
      <c r="S181" s="125">
        <v>0</v>
      </c>
    </row>
    <row r="182" spans="1:19" ht="18.75" customHeight="1">
      <c r="A182" s="65"/>
      <c r="B182" s="127"/>
      <c r="C182" s="127"/>
      <c r="D182" s="287" t="s">
        <v>87</v>
      </c>
      <c r="E182" s="288">
        <f>E181/E180*100</f>
        <v>100</v>
      </c>
      <c r="F182" s="288">
        <f>F181/F180*100</f>
        <v>100</v>
      </c>
      <c r="G182" s="288">
        <f>G181/G180*100</f>
        <v>100</v>
      </c>
      <c r="H182" s="288">
        <v>0</v>
      </c>
      <c r="I182" s="288">
        <f>I181/I180*100</f>
        <v>100</v>
      </c>
      <c r="J182" s="124">
        <v>0</v>
      </c>
      <c r="K182" s="290">
        <v>0</v>
      </c>
      <c r="L182" s="124">
        <v>0</v>
      </c>
      <c r="M182" s="124">
        <v>0</v>
      </c>
      <c r="N182" s="124">
        <v>0</v>
      </c>
      <c r="O182" s="124">
        <v>0</v>
      </c>
      <c r="P182" s="288">
        <v>0</v>
      </c>
      <c r="Q182" s="288">
        <v>0</v>
      </c>
      <c r="R182" s="288">
        <v>0</v>
      </c>
      <c r="S182" s="288">
        <v>0</v>
      </c>
    </row>
    <row r="183" spans="1:20" ht="129" customHeight="1">
      <c r="A183" s="65"/>
      <c r="B183" s="122"/>
      <c r="C183" s="127">
        <v>85213</v>
      </c>
      <c r="D183" s="129" t="s">
        <v>373</v>
      </c>
      <c r="E183" s="124">
        <f>SUM(F183+O183)</f>
        <v>7437</v>
      </c>
      <c r="F183" s="124">
        <f>SUM(G183+J183+K183+L183+N183)</f>
        <v>7437</v>
      </c>
      <c r="G183" s="124">
        <f t="shared" si="32"/>
        <v>7437</v>
      </c>
      <c r="H183" s="289">
        <v>0</v>
      </c>
      <c r="I183" s="289">
        <v>7437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2"/>
    </row>
    <row r="184" spans="1:20" ht="23.25" customHeight="1">
      <c r="A184" s="65"/>
      <c r="B184" s="183"/>
      <c r="C184" s="127"/>
      <c r="D184" s="287" t="s">
        <v>88</v>
      </c>
      <c r="E184" s="124">
        <f>SUM(F184+O184)</f>
        <v>7428.38</v>
      </c>
      <c r="F184" s="124">
        <f>SUM(G184+J184+K184+L184+N184)</f>
        <v>7428.38</v>
      </c>
      <c r="G184" s="124">
        <f t="shared" si="32"/>
        <v>7428.38</v>
      </c>
      <c r="H184" s="124">
        <v>0</v>
      </c>
      <c r="I184" s="124">
        <v>7428.38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5">
        <v>0</v>
      </c>
      <c r="R184" s="125">
        <v>0</v>
      </c>
      <c r="S184" s="125">
        <v>0</v>
      </c>
      <c r="T184" s="2"/>
    </row>
    <row r="185" spans="1:20" ht="17.25" customHeight="1">
      <c r="A185" s="65"/>
      <c r="B185" s="183"/>
      <c r="C185" s="127"/>
      <c r="D185" s="287" t="s">
        <v>87</v>
      </c>
      <c r="E185" s="288">
        <f>E184/E183*100</f>
        <v>99.88409304827215</v>
      </c>
      <c r="F185" s="288">
        <f>F184/F183*100</f>
        <v>99.88409304827215</v>
      </c>
      <c r="G185" s="288">
        <f>G184/G183*100</f>
        <v>99.88409304827215</v>
      </c>
      <c r="H185" s="288">
        <v>0</v>
      </c>
      <c r="I185" s="288">
        <f>I184/I183*100</f>
        <v>99.88409304827215</v>
      </c>
      <c r="J185" s="290">
        <v>0</v>
      </c>
      <c r="K185" s="290">
        <v>0</v>
      </c>
      <c r="L185" s="290">
        <v>0</v>
      </c>
      <c r="M185" s="290">
        <v>0</v>
      </c>
      <c r="N185" s="290">
        <v>0</v>
      </c>
      <c r="O185" s="290">
        <v>0</v>
      </c>
      <c r="P185" s="288">
        <v>0</v>
      </c>
      <c r="Q185" s="288">
        <v>0</v>
      </c>
      <c r="R185" s="288">
        <v>0</v>
      </c>
      <c r="S185" s="288">
        <v>0</v>
      </c>
      <c r="T185" s="2"/>
    </row>
    <row r="186" spans="1:20" ht="66" customHeight="1">
      <c r="A186" s="65"/>
      <c r="B186" s="183"/>
      <c r="C186" s="127">
        <v>85214</v>
      </c>
      <c r="D186" s="129" t="s">
        <v>283</v>
      </c>
      <c r="E186" s="124">
        <f>SUM(F186+O186)</f>
        <v>41858.29</v>
      </c>
      <c r="F186" s="124">
        <f>SUM(G186+J186+K186+L186+N186)</f>
        <v>41858.29</v>
      </c>
      <c r="G186" s="124">
        <f t="shared" si="32"/>
        <v>0</v>
      </c>
      <c r="H186" s="289">
        <v>0</v>
      </c>
      <c r="I186" s="289">
        <v>0</v>
      </c>
      <c r="J186" s="289">
        <v>0</v>
      </c>
      <c r="K186" s="289">
        <v>41858.29</v>
      </c>
      <c r="L186" s="124">
        <v>0</v>
      </c>
      <c r="M186" s="124">
        <v>0</v>
      </c>
      <c r="N186" s="124">
        <v>0</v>
      </c>
      <c r="O186" s="124">
        <v>0</v>
      </c>
      <c r="P186" s="124">
        <v>0</v>
      </c>
      <c r="Q186" s="124">
        <v>0</v>
      </c>
      <c r="R186" s="124">
        <v>0</v>
      </c>
      <c r="S186" s="124">
        <v>0</v>
      </c>
      <c r="T186" s="2"/>
    </row>
    <row r="187" spans="1:19" ht="24" customHeight="1">
      <c r="A187" s="65"/>
      <c r="B187" s="127"/>
      <c r="C187" s="127"/>
      <c r="D187" s="287" t="s">
        <v>88</v>
      </c>
      <c r="E187" s="124">
        <f>SUM(F187+O187)</f>
        <v>41857.49</v>
      </c>
      <c r="F187" s="124">
        <f>SUM(G187+J187+K187+L187+N187)</f>
        <v>41857.49</v>
      </c>
      <c r="G187" s="124">
        <f t="shared" si="32"/>
        <v>0</v>
      </c>
      <c r="H187" s="124">
        <v>0</v>
      </c>
      <c r="I187" s="124">
        <v>0</v>
      </c>
      <c r="J187" s="124">
        <v>0</v>
      </c>
      <c r="K187" s="124">
        <v>41857.49</v>
      </c>
      <c r="L187" s="124">
        <v>0</v>
      </c>
      <c r="M187" s="124">
        <v>0</v>
      </c>
      <c r="N187" s="124">
        <v>0</v>
      </c>
      <c r="O187" s="124">
        <v>0</v>
      </c>
      <c r="P187" s="124">
        <v>0</v>
      </c>
      <c r="Q187" s="125">
        <v>0</v>
      </c>
      <c r="R187" s="125">
        <v>0</v>
      </c>
      <c r="S187" s="125">
        <v>0</v>
      </c>
    </row>
    <row r="188" spans="1:19" ht="16.5" customHeight="1">
      <c r="A188" s="65"/>
      <c r="B188" s="127"/>
      <c r="C188" s="127"/>
      <c r="D188" s="287" t="s">
        <v>87</v>
      </c>
      <c r="E188" s="288">
        <f>E187/E186*100</f>
        <v>99.99808878958027</v>
      </c>
      <c r="F188" s="288">
        <f>F187/F186*100</f>
        <v>99.99808878958027</v>
      </c>
      <c r="G188" s="124">
        <f t="shared" si="32"/>
        <v>0</v>
      </c>
      <c r="H188" s="288">
        <v>0</v>
      </c>
      <c r="I188" s="288">
        <v>0</v>
      </c>
      <c r="J188" s="290">
        <v>0</v>
      </c>
      <c r="K188" s="288">
        <f>K187/K186*100</f>
        <v>99.99808878958027</v>
      </c>
      <c r="L188" s="124">
        <v>0</v>
      </c>
      <c r="M188" s="124">
        <v>0</v>
      </c>
      <c r="N188" s="124">
        <v>0</v>
      </c>
      <c r="O188" s="124">
        <v>0</v>
      </c>
      <c r="P188" s="288">
        <v>0</v>
      </c>
      <c r="Q188" s="288">
        <v>0</v>
      </c>
      <c r="R188" s="288">
        <v>0</v>
      </c>
      <c r="S188" s="288">
        <v>0</v>
      </c>
    </row>
    <row r="189" spans="1:19" ht="21.75" customHeight="1">
      <c r="A189" s="65"/>
      <c r="B189" s="211"/>
      <c r="C189" s="127">
        <v>85216</v>
      </c>
      <c r="D189" s="129" t="s">
        <v>284</v>
      </c>
      <c r="E189" s="124">
        <f>SUM(F189+O189)</f>
        <v>101394</v>
      </c>
      <c r="F189" s="124">
        <f>SUM(G189+J189+K189+L189+N189)</f>
        <v>101394</v>
      </c>
      <c r="G189" s="124">
        <f t="shared" si="32"/>
        <v>0</v>
      </c>
      <c r="H189" s="289">
        <v>0</v>
      </c>
      <c r="I189" s="289">
        <v>0</v>
      </c>
      <c r="J189" s="289">
        <v>0</v>
      </c>
      <c r="K189" s="289">
        <v>101394</v>
      </c>
      <c r="L189" s="124">
        <v>0</v>
      </c>
      <c r="M189" s="124">
        <v>0</v>
      </c>
      <c r="N189" s="124">
        <v>0</v>
      </c>
      <c r="O189" s="124">
        <v>0</v>
      </c>
      <c r="P189" s="124">
        <v>0</v>
      </c>
      <c r="Q189" s="124">
        <v>0</v>
      </c>
      <c r="R189" s="124">
        <v>0</v>
      </c>
      <c r="S189" s="124">
        <v>0</v>
      </c>
    </row>
    <row r="190" spans="1:20" ht="24.75" customHeight="1">
      <c r="A190" s="65"/>
      <c r="B190" s="183"/>
      <c r="C190" s="127"/>
      <c r="D190" s="287" t="s">
        <v>88</v>
      </c>
      <c r="E190" s="124">
        <f>SUM(F190+O190)</f>
        <v>101384.68</v>
      </c>
      <c r="F190" s="124">
        <f>SUM(G190+J190+K190+L190+N190)</f>
        <v>101384.68</v>
      </c>
      <c r="G190" s="124">
        <f t="shared" si="32"/>
        <v>0</v>
      </c>
      <c r="H190" s="124">
        <v>0</v>
      </c>
      <c r="I190" s="124">
        <v>0</v>
      </c>
      <c r="J190" s="124">
        <v>0</v>
      </c>
      <c r="K190" s="124">
        <v>101384.68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5">
        <v>0</v>
      </c>
      <c r="R190" s="125">
        <v>0</v>
      </c>
      <c r="S190" s="125">
        <v>0</v>
      </c>
      <c r="T190" s="2"/>
    </row>
    <row r="191" spans="1:20" ht="18" customHeight="1">
      <c r="A191" s="65"/>
      <c r="B191" s="183"/>
      <c r="C191" s="127"/>
      <c r="D191" s="287" t="s">
        <v>87</v>
      </c>
      <c r="E191" s="288">
        <f>E190/E189*100</f>
        <v>99.99080813460361</v>
      </c>
      <c r="F191" s="288">
        <f>F190/F189*100</f>
        <v>99.99080813460361</v>
      </c>
      <c r="G191" s="124">
        <v>0</v>
      </c>
      <c r="H191" s="124">
        <v>0</v>
      </c>
      <c r="I191" s="124">
        <v>0</v>
      </c>
      <c r="J191" s="124">
        <v>0</v>
      </c>
      <c r="K191" s="288">
        <f>K190/K189*100</f>
        <v>99.99080813460361</v>
      </c>
      <c r="L191" s="124">
        <v>0</v>
      </c>
      <c r="M191" s="124">
        <v>0</v>
      </c>
      <c r="N191" s="124">
        <v>0</v>
      </c>
      <c r="O191" s="124">
        <v>0</v>
      </c>
      <c r="P191" s="124">
        <v>0</v>
      </c>
      <c r="Q191" s="124">
        <v>0</v>
      </c>
      <c r="R191" s="124">
        <v>0</v>
      </c>
      <c r="S191" s="124">
        <v>0</v>
      </c>
      <c r="T191" s="2"/>
    </row>
    <row r="192" spans="1:20" ht="24" customHeight="1">
      <c r="A192" s="131"/>
      <c r="B192" s="127"/>
      <c r="C192" s="127">
        <v>85219</v>
      </c>
      <c r="D192" s="129" t="s">
        <v>307</v>
      </c>
      <c r="E192" s="124">
        <f>SUM(F192+O192)</f>
        <v>619611.3999999999</v>
      </c>
      <c r="F192" s="124">
        <f>SUM(G192+J192+K192+L192+N192)</f>
        <v>619611.3999999999</v>
      </c>
      <c r="G192" s="124">
        <f t="shared" si="32"/>
        <v>618125.58</v>
      </c>
      <c r="H192" s="289">
        <v>555834.62</v>
      </c>
      <c r="I192" s="289">
        <v>62290.96</v>
      </c>
      <c r="J192" s="289">
        <v>0</v>
      </c>
      <c r="K192" s="289">
        <v>1485.82</v>
      </c>
      <c r="L192" s="124">
        <v>0</v>
      </c>
      <c r="M192" s="124">
        <v>0</v>
      </c>
      <c r="N192" s="124">
        <v>0</v>
      </c>
      <c r="O192" s="124">
        <v>0</v>
      </c>
      <c r="P192" s="124">
        <v>0</v>
      </c>
      <c r="Q192" s="124">
        <v>0</v>
      </c>
      <c r="R192" s="124">
        <v>0</v>
      </c>
      <c r="S192" s="124">
        <v>0</v>
      </c>
      <c r="T192" s="2"/>
    </row>
    <row r="193" spans="1:19" ht="23.25" customHeight="1">
      <c r="A193" s="65"/>
      <c r="B193" s="127"/>
      <c r="C193" s="127"/>
      <c r="D193" s="287" t="s">
        <v>88</v>
      </c>
      <c r="E193" s="124">
        <f>SUM(F193+O193)</f>
        <v>617334.38</v>
      </c>
      <c r="F193" s="124">
        <f>SUM(G193+J193+K193+L193+N193)</f>
        <v>617334.38</v>
      </c>
      <c r="G193" s="124">
        <f t="shared" si="32"/>
        <v>615848.56</v>
      </c>
      <c r="H193" s="124">
        <v>553643.63</v>
      </c>
      <c r="I193" s="124">
        <v>62204.93</v>
      </c>
      <c r="J193" s="124">
        <v>0</v>
      </c>
      <c r="K193" s="289">
        <v>1485.82</v>
      </c>
      <c r="L193" s="124">
        <v>0</v>
      </c>
      <c r="M193" s="124">
        <v>0</v>
      </c>
      <c r="N193" s="124">
        <v>0</v>
      </c>
      <c r="O193" s="124">
        <v>0</v>
      </c>
      <c r="P193" s="124">
        <v>0</v>
      </c>
      <c r="Q193" s="125">
        <v>0</v>
      </c>
      <c r="R193" s="125">
        <v>0</v>
      </c>
      <c r="S193" s="125">
        <v>0</v>
      </c>
    </row>
    <row r="194" spans="1:19" ht="18.75" customHeight="1">
      <c r="A194" s="65"/>
      <c r="B194" s="127"/>
      <c r="C194" s="127"/>
      <c r="D194" s="287" t="s">
        <v>87</v>
      </c>
      <c r="E194" s="288">
        <f>E193/E192*100</f>
        <v>99.6325083754108</v>
      </c>
      <c r="F194" s="288">
        <f>F193/F192*100</f>
        <v>99.6325083754108</v>
      </c>
      <c r="G194" s="288">
        <f>G193/G192*100</f>
        <v>99.63162501703944</v>
      </c>
      <c r="H194" s="288">
        <f>H193/H192*100</f>
        <v>99.60581980301983</v>
      </c>
      <c r="I194" s="288">
        <f>I193/I192*100</f>
        <v>99.86189007201045</v>
      </c>
      <c r="J194" s="290">
        <v>0</v>
      </c>
      <c r="K194" s="288">
        <f>K193/K192*100</f>
        <v>100</v>
      </c>
      <c r="L194" s="292">
        <f>SUM(L197+L200+L203)</f>
        <v>0</v>
      </c>
      <c r="M194" s="290">
        <f>SUM(M197+M200+M203)</f>
        <v>0</v>
      </c>
      <c r="N194" s="288">
        <v>0</v>
      </c>
      <c r="O194" s="290">
        <f>SUM(O197+O200+O203)</f>
        <v>0</v>
      </c>
      <c r="P194" s="288">
        <v>0</v>
      </c>
      <c r="Q194" s="288">
        <v>0</v>
      </c>
      <c r="R194" s="288">
        <v>0</v>
      </c>
      <c r="S194" s="288">
        <v>0</v>
      </c>
    </row>
    <row r="195" spans="1:19" ht="38.25" customHeight="1">
      <c r="A195" s="65"/>
      <c r="B195" s="127"/>
      <c r="C195" s="127">
        <v>85228</v>
      </c>
      <c r="D195" s="129" t="s">
        <v>285</v>
      </c>
      <c r="E195" s="124">
        <f>SUM(F195+O195)</f>
        <v>181286.63</v>
      </c>
      <c r="F195" s="124">
        <f>SUM(G195+J195+K195+L195+N195)</f>
        <v>181286.63</v>
      </c>
      <c r="G195" s="124">
        <f t="shared" si="32"/>
        <v>180461.46</v>
      </c>
      <c r="H195" s="289">
        <v>166984.63</v>
      </c>
      <c r="I195" s="289">
        <v>13476.83</v>
      </c>
      <c r="J195" s="289">
        <v>0</v>
      </c>
      <c r="K195" s="289">
        <v>825.17</v>
      </c>
      <c r="L195" s="124">
        <v>0</v>
      </c>
      <c r="M195" s="124">
        <v>0</v>
      </c>
      <c r="N195" s="124">
        <v>0</v>
      </c>
      <c r="O195" s="124">
        <v>0</v>
      </c>
      <c r="P195" s="124">
        <v>0</v>
      </c>
      <c r="Q195" s="124">
        <v>0</v>
      </c>
      <c r="R195" s="124">
        <v>0</v>
      </c>
      <c r="S195" s="124">
        <v>0</v>
      </c>
    </row>
    <row r="196" spans="1:20" ht="24.75" customHeight="1">
      <c r="A196" s="65"/>
      <c r="B196" s="127"/>
      <c r="C196" s="127"/>
      <c r="D196" s="287" t="s">
        <v>88</v>
      </c>
      <c r="E196" s="124">
        <f>SUM(F196+O196)</f>
        <v>181245.23</v>
      </c>
      <c r="F196" s="124">
        <f>SUM(G196+J196+K196+L196+N196)</f>
        <v>181245.23</v>
      </c>
      <c r="G196" s="124">
        <f t="shared" si="32"/>
        <v>180420.06</v>
      </c>
      <c r="H196" s="124">
        <v>166984.63</v>
      </c>
      <c r="I196" s="124">
        <v>13435.43</v>
      </c>
      <c r="J196" s="124">
        <v>0</v>
      </c>
      <c r="K196" s="289">
        <v>825.17</v>
      </c>
      <c r="L196" s="124">
        <v>0</v>
      </c>
      <c r="M196" s="124">
        <v>0</v>
      </c>
      <c r="N196" s="124">
        <v>0</v>
      </c>
      <c r="O196" s="124">
        <v>0</v>
      </c>
      <c r="P196" s="124">
        <v>0</v>
      </c>
      <c r="Q196" s="125">
        <v>0</v>
      </c>
      <c r="R196" s="125">
        <v>0</v>
      </c>
      <c r="S196" s="125">
        <v>0</v>
      </c>
      <c r="T196" s="2"/>
    </row>
    <row r="197" spans="1:20" ht="15.75" customHeight="1">
      <c r="A197" s="65"/>
      <c r="B197" s="127"/>
      <c r="C197" s="127"/>
      <c r="D197" s="287" t="s">
        <v>87</v>
      </c>
      <c r="E197" s="288">
        <f>E196/E195*100</f>
        <v>99.97716323592093</v>
      </c>
      <c r="F197" s="288">
        <f>F196/F195*100</f>
        <v>99.97716323592093</v>
      </c>
      <c r="G197" s="288">
        <f>G196/G195*100</f>
        <v>99.97705881355499</v>
      </c>
      <c r="H197" s="288">
        <f>H196/H195*100</f>
        <v>100</v>
      </c>
      <c r="I197" s="288">
        <f>I196/I195*100</f>
        <v>99.69280609757635</v>
      </c>
      <c r="J197" s="290">
        <v>0</v>
      </c>
      <c r="K197" s="288">
        <f>K196/K195*100</f>
        <v>100</v>
      </c>
      <c r="L197" s="292">
        <f>SUM(L200+L203+L206)</f>
        <v>0</v>
      </c>
      <c r="M197" s="290">
        <f>SUM(M200+M203+M206)</f>
        <v>0</v>
      </c>
      <c r="N197" s="288">
        <v>0</v>
      </c>
      <c r="O197" s="290">
        <f>SUM(O200+O203+O206)</f>
        <v>0</v>
      </c>
      <c r="P197" s="288">
        <v>0</v>
      </c>
      <c r="Q197" s="288">
        <v>0</v>
      </c>
      <c r="R197" s="288">
        <v>0</v>
      </c>
      <c r="S197" s="288">
        <v>0</v>
      </c>
      <c r="T197" s="2"/>
    </row>
    <row r="198" spans="1:20" ht="22.5" customHeight="1">
      <c r="A198" s="65"/>
      <c r="B198" s="127"/>
      <c r="C198" s="127">
        <v>85230</v>
      </c>
      <c r="D198" s="129" t="s">
        <v>286</v>
      </c>
      <c r="E198" s="124">
        <f>SUM(F198+O198)</f>
        <v>133982.7</v>
      </c>
      <c r="F198" s="124">
        <f>SUM(G198+J198+K198+L198+N198)</f>
        <v>133982.7</v>
      </c>
      <c r="G198" s="124">
        <f t="shared" si="32"/>
        <v>0</v>
      </c>
      <c r="H198" s="289">
        <v>0</v>
      </c>
      <c r="I198" s="289">
        <v>0</v>
      </c>
      <c r="J198" s="289">
        <v>0</v>
      </c>
      <c r="K198" s="289">
        <v>133982.7</v>
      </c>
      <c r="L198" s="124">
        <v>0</v>
      </c>
      <c r="M198" s="124">
        <v>0</v>
      </c>
      <c r="N198" s="124">
        <v>0</v>
      </c>
      <c r="O198" s="124">
        <v>0</v>
      </c>
      <c r="P198" s="124">
        <v>0</v>
      </c>
      <c r="Q198" s="124">
        <v>0</v>
      </c>
      <c r="R198" s="124">
        <v>0</v>
      </c>
      <c r="S198" s="124">
        <v>0</v>
      </c>
      <c r="T198" s="2"/>
    </row>
    <row r="199" spans="1:20" ht="26.25" customHeight="1">
      <c r="A199" s="65"/>
      <c r="B199" s="127"/>
      <c r="C199" s="127"/>
      <c r="D199" s="287" t="s">
        <v>88</v>
      </c>
      <c r="E199" s="124">
        <f>SUM(F199+O199)</f>
        <v>131502</v>
      </c>
      <c r="F199" s="124">
        <f>SUM(G199+J199+K199+L199+N199)</f>
        <v>131502</v>
      </c>
      <c r="G199" s="124">
        <f t="shared" si="32"/>
        <v>0</v>
      </c>
      <c r="H199" s="124">
        <v>0</v>
      </c>
      <c r="I199" s="124">
        <v>0</v>
      </c>
      <c r="J199" s="124">
        <v>0</v>
      </c>
      <c r="K199" s="124">
        <v>131502</v>
      </c>
      <c r="L199" s="124">
        <v>0</v>
      </c>
      <c r="M199" s="124">
        <v>0</v>
      </c>
      <c r="N199" s="124">
        <v>0</v>
      </c>
      <c r="O199" s="124">
        <v>0</v>
      </c>
      <c r="P199" s="124">
        <v>0</v>
      </c>
      <c r="Q199" s="125">
        <v>0</v>
      </c>
      <c r="R199" s="125">
        <v>0</v>
      </c>
      <c r="S199" s="125">
        <v>0</v>
      </c>
      <c r="T199" s="2"/>
    </row>
    <row r="200" spans="1:20" ht="17.25" customHeight="1">
      <c r="A200" s="65"/>
      <c r="B200" s="127"/>
      <c r="C200" s="127"/>
      <c r="D200" s="287" t="s">
        <v>87</v>
      </c>
      <c r="E200" s="288">
        <f>E199/E198*100</f>
        <v>98.14849230534986</v>
      </c>
      <c r="F200" s="288">
        <f>F199/F198*100</f>
        <v>98.14849230534986</v>
      </c>
      <c r="G200" s="124">
        <f t="shared" si="32"/>
        <v>0</v>
      </c>
      <c r="H200" s="288">
        <v>0</v>
      </c>
      <c r="I200" s="288">
        <v>0</v>
      </c>
      <c r="J200" s="290">
        <v>0</v>
      </c>
      <c r="K200" s="288">
        <f>K199/K198*100</f>
        <v>98.14849230534986</v>
      </c>
      <c r="L200" s="292">
        <f>SUM(L203+L206+L209)</f>
        <v>0</v>
      </c>
      <c r="M200" s="290">
        <f>SUM(M203+M206+M209)</f>
        <v>0</v>
      </c>
      <c r="N200" s="288">
        <v>0</v>
      </c>
      <c r="O200" s="290">
        <f>SUM(O203+O206+O209)</f>
        <v>0</v>
      </c>
      <c r="P200" s="288">
        <v>0</v>
      </c>
      <c r="Q200" s="288">
        <v>0</v>
      </c>
      <c r="R200" s="288">
        <v>0</v>
      </c>
      <c r="S200" s="288">
        <v>0</v>
      </c>
      <c r="T200" s="2"/>
    </row>
    <row r="201" spans="1:19" ht="26.25" customHeight="1">
      <c r="A201" s="65"/>
      <c r="B201" s="127"/>
      <c r="C201" s="127">
        <v>85295</v>
      </c>
      <c r="D201" s="129" t="s">
        <v>257</v>
      </c>
      <c r="E201" s="124">
        <f>SUM(F201+O201)</f>
        <v>7823.97</v>
      </c>
      <c r="F201" s="124">
        <f>SUM(G201+J201+K201+L201+N201)</f>
        <v>7823.97</v>
      </c>
      <c r="G201" s="124">
        <f t="shared" si="32"/>
        <v>516</v>
      </c>
      <c r="H201" s="289">
        <v>0</v>
      </c>
      <c r="I201" s="289">
        <v>516</v>
      </c>
      <c r="J201" s="289">
        <v>0</v>
      </c>
      <c r="K201" s="289">
        <v>7307.97</v>
      </c>
      <c r="L201" s="124">
        <v>0</v>
      </c>
      <c r="M201" s="124">
        <v>0</v>
      </c>
      <c r="N201" s="124">
        <v>0</v>
      </c>
      <c r="O201" s="124">
        <v>0</v>
      </c>
      <c r="P201" s="124">
        <v>0</v>
      </c>
      <c r="Q201" s="124">
        <v>0</v>
      </c>
      <c r="R201" s="124">
        <v>0</v>
      </c>
      <c r="S201" s="124">
        <v>0</v>
      </c>
    </row>
    <row r="202" spans="1:20" ht="28.5" customHeight="1">
      <c r="A202" s="65"/>
      <c r="B202" s="127"/>
      <c r="C202" s="127"/>
      <c r="D202" s="287" t="s">
        <v>88</v>
      </c>
      <c r="E202" s="124">
        <f>SUM(F202+O202)</f>
        <v>7109.97</v>
      </c>
      <c r="F202" s="124">
        <f>SUM(G202+J202+K202+L202+N202)</f>
        <v>7109.97</v>
      </c>
      <c r="G202" s="124">
        <f t="shared" si="32"/>
        <v>516</v>
      </c>
      <c r="H202" s="124">
        <v>0</v>
      </c>
      <c r="I202" s="124">
        <v>516</v>
      </c>
      <c r="J202" s="124">
        <v>0</v>
      </c>
      <c r="K202" s="124">
        <v>6593.97</v>
      </c>
      <c r="L202" s="124">
        <v>0</v>
      </c>
      <c r="M202" s="124">
        <v>0</v>
      </c>
      <c r="N202" s="124">
        <v>0</v>
      </c>
      <c r="O202" s="124">
        <v>0</v>
      </c>
      <c r="P202" s="124">
        <v>0</v>
      </c>
      <c r="Q202" s="125">
        <v>0</v>
      </c>
      <c r="R202" s="125">
        <v>0</v>
      </c>
      <c r="S202" s="125">
        <v>0</v>
      </c>
      <c r="T202" s="2"/>
    </row>
    <row r="203" spans="1:20" ht="18.75" customHeight="1">
      <c r="A203" s="65"/>
      <c r="B203" s="127"/>
      <c r="C203" s="127"/>
      <c r="D203" s="287" t="s">
        <v>87</v>
      </c>
      <c r="E203" s="288">
        <f>E202/E201*100</f>
        <v>90.8741981372628</v>
      </c>
      <c r="F203" s="288">
        <f>F202/F201*100</f>
        <v>90.8741981372628</v>
      </c>
      <c r="G203" s="288">
        <f>G202/G201*100</f>
        <v>100</v>
      </c>
      <c r="H203" s="288">
        <v>0</v>
      </c>
      <c r="I203" s="288">
        <f>I202/I201*100</f>
        <v>100</v>
      </c>
      <c r="J203" s="290">
        <v>0</v>
      </c>
      <c r="K203" s="288">
        <f>K202/K201*100</f>
        <v>90.22984495010242</v>
      </c>
      <c r="L203" s="292">
        <f>SUM(L206+L209+L212)</f>
        <v>0</v>
      </c>
      <c r="M203" s="290">
        <f>SUM(M206+M209+M212)</f>
        <v>0</v>
      </c>
      <c r="N203" s="288">
        <v>0</v>
      </c>
      <c r="O203" s="290">
        <v>0</v>
      </c>
      <c r="P203" s="288">
        <v>0</v>
      </c>
      <c r="Q203" s="288">
        <v>0</v>
      </c>
      <c r="R203" s="288">
        <v>0</v>
      </c>
      <c r="S203" s="288">
        <v>0</v>
      </c>
      <c r="T203" s="2"/>
    </row>
    <row r="204" spans="1:19" ht="27.75" customHeight="1">
      <c r="A204" s="190"/>
      <c r="B204" s="122">
        <v>854</v>
      </c>
      <c r="C204" s="122"/>
      <c r="D204" s="123" t="s">
        <v>287</v>
      </c>
      <c r="E204" s="120">
        <f>SUM(F204+O204)</f>
        <v>66872</v>
      </c>
      <c r="F204" s="120">
        <f>SUM(G204+J204+K204+L204+N204)</f>
        <v>66872</v>
      </c>
      <c r="G204" s="120">
        <f t="shared" si="32"/>
        <v>0</v>
      </c>
      <c r="H204" s="209">
        <f>SUM(H207)</f>
        <v>0</v>
      </c>
      <c r="I204" s="209">
        <f>SUM(I207)</f>
        <v>0</v>
      </c>
      <c r="J204" s="209">
        <v>0</v>
      </c>
      <c r="K204" s="209">
        <f>SUM(K207)</f>
        <v>66872</v>
      </c>
      <c r="L204" s="209">
        <f aca="true" t="shared" si="38" ref="L204:N205">SUM(L207+L210+L213)</f>
        <v>0</v>
      </c>
      <c r="M204" s="209">
        <f t="shared" si="38"/>
        <v>0</v>
      </c>
      <c r="N204" s="209">
        <f t="shared" si="38"/>
        <v>0</v>
      </c>
      <c r="O204" s="209">
        <v>0</v>
      </c>
      <c r="P204" s="209">
        <v>0</v>
      </c>
      <c r="Q204" s="130">
        <v>0</v>
      </c>
      <c r="R204" s="130">
        <v>0</v>
      </c>
      <c r="S204" s="130">
        <v>0</v>
      </c>
    </row>
    <row r="205" spans="1:19" ht="24.75" customHeight="1">
      <c r="A205" s="65"/>
      <c r="B205" s="122"/>
      <c r="C205" s="122"/>
      <c r="D205" s="284" t="s">
        <v>88</v>
      </c>
      <c r="E205" s="120">
        <f>SUM(F205+O205)</f>
        <v>53607.71</v>
      </c>
      <c r="F205" s="120">
        <f>SUM(G205+J205+K205+L205+N205)</f>
        <v>53607.71</v>
      </c>
      <c r="G205" s="120">
        <f t="shared" si="32"/>
        <v>0</v>
      </c>
      <c r="H205" s="209">
        <f>SUM(H208)</f>
        <v>0</v>
      </c>
      <c r="I205" s="209">
        <f>SUM(I208)</f>
        <v>0</v>
      </c>
      <c r="J205" s="209">
        <v>0</v>
      </c>
      <c r="K205" s="209">
        <f>SUM(K208)</f>
        <v>53607.71</v>
      </c>
      <c r="L205" s="209">
        <f t="shared" si="38"/>
        <v>0</v>
      </c>
      <c r="M205" s="209">
        <f t="shared" si="38"/>
        <v>0</v>
      </c>
      <c r="N205" s="209">
        <f t="shared" si="38"/>
        <v>0</v>
      </c>
      <c r="O205" s="209">
        <v>0</v>
      </c>
      <c r="P205" s="209">
        <v>0</v>
      </c>
      <c r="Q205" s="130">
        <v>0</v>
      </c>
      <c r="R205" s="130">
        <v>0</v>
      </c>
      <c r="S205" s="130">
        <v>0</v>
      </c>
    </row>
    <row r="206" spans="1:19" ht="15" customHeight="1">
      <c r="A206" s="65"/>
      <c r="B206" s="122"/>
      <c r="C206" s="122"/>
      <c r="D206" s="284" t="s">
        <v>87</v>
      </c>
      <c r="E206" s="285">
        <f>E205/E204*100</f>
        <v>80.16465785381027</v>
      </c>
      <c r="F206" s="285">
        <f>F205/F204*100</f>
        <v>80.16465785381027</v>
      </c>
      <c r="G206" s="120">
        <f t="shared" si="32"/>
        <v>0</v>
      </c>
      <c r="H206" s="285">
        <v>0</v>
      </c>
      <c r="I206" s="285">
        <v>0</v>
      </c>
      <c r="J206" s="285">
        <v>0</v>
      </c>
      <c r="K206" s="285">
        <f>K205/K204*100</f>
        <v>80.16465785381027</v>
      </c>
      <c r="L206" s="285">
        <v>0</v>
      </c>
      <c r="M206" s="285">
        <v>0</v>
      </c>
      <c r="N206" s="285">
        <v>0</v>
      </c>
      <c r="O206" s="209">
        <v>0</v>
      </c>
      <c r="P206" s="285">
        <v>0</v>
      </c>
      <c r="Q206" s="285">
        <v>0</v>
      </c>
      <c r="R206" s="285">
        <v>0</v>
      </c>
      <c r="S206" s="285">
        <v>0</v>
      </c>
    </row>
    <row r="207" spans="1:19" ht="37.5" customHeight="1">
      <c r="A207" s="65"/>
      <c r="B207" s="127"/>
      <c r="C207" s="127">
        <v>85415</v>
      </c>
      <c r="D207" s="129" t="s">
        <v>288</v>
      </c>
      <c r="E207" s="124">
        <f>SUM(F207+O207)</f>
        <v>66872</v>
      </c>
      <c r="F207" s="124">
        <f>SUM(G207+J207+K207+L207+N207)</f>
        <v>66872</v>
      </c>
      <c r="G207" s="124">
        <f t="shared" si="32"/>
        <v>0</v>
      </c>
      <c r="H207" s="289">
        <v>0</v>
      </c>
      <c r="I207" s="289">
        <v>0</v>
      </c>
      <c r="J207" s="289">
        <v>0</v>
      </c>
      <c r="K207" s="289">
        <v>66872</v>
      </c>
      <c r="L207" s="124">
        <v>0</v>
      </c>
      <c r="M207" s="124">
        <v>0</v>
      </c>
      <c r="N207" s="124">
        <v>0</v>
      </c>
      <c r="O207" s="124">
        <v>0</v>
      </c>
      <c r="P207" s="124">
        <v>0</v>
      </c>
      <c r="Q207" s="124">
        <v>0</v>
      </c>
      <c r="R207" s="124">
        <v>0</v>
      </c>
      <c r="S207" s="124">
        <v>0</v>
      </c>
    </row>
    <row r="208" spans="1:19" ht="27" customHeight="1">
      <c r="A208" s="65"/>
      <c r="B208" s="127"/>
      <c r="C208" s="127"/>
      <c r="D208" s="287" t="s">
        <v>88</v>
      </c>
      <c r="E208" s="124">
        <f>SUM(F208+O208)</f>
        <v>53607.71</v>
      </c>
      <c r="F208" s="124">
        <f>SUM(G208+J208+K208+L208+N208)</f>
        <v>53607.71</v>
      </c>
      <c r="G208" s="124">
        <f t="shared" si="32"/>
        <v>0</v>
      </c>
      <c r="H208" s="124">
        <v>0</v>
      </c>
      <c r="I208" s="124">
        <v>0</v>
      </c>
      <c r="J208" s="124">
        <v>0</v>
      </c>
      <c r="K208" s="124">
        <v>53607.71</v>
      </c>
      <c r="L208" s="124">
        <v>0</v>
      </c>
      <c r="M208" s="124">
        <v>0</v>
      </c>
      <c r="N208" s="124">
        <v>0</v>
      </c>
      <c r="O208" s="124">
        <v>0</v>
      </c>
      <c r="P208" s="124">
        <v>0</v>
      </c>
      <c r="Q208" s="125">
        <v>0</v>
      </c>
      <c r="R208" s="125">
        <v>0</v>
      </c>
      <c r="S208" s="125">
        <v>0</v>
      </c>
    </row>
    <row r="209" spans="1:19" ht="19.5" customHeight="1">
      <c r="A209" s="65"/>
      <c r="B209" s="127"/>
      <c r="C209" s="127"/>
      <c r="D209" s="287" t="s">
        <v>87</v>
      </c>
      <c r="E209" s="288">
        <f>E208/E207*100</f>
        <v>80.16465785381027</v>
      </c>
      <c r="F209" s="288">
        <f>F208/F207*100</f>
        <v>80.16465785381027</v>
      </c>
      <c r="G209" s="124">
        <f t="shared" si="32"/>
        <v>0</v>
      </c>
      <c r="H209" s="288">
        <v>0</v>
      </c>
      <c r="I209" s="288">
        <v>0</v>
      </c>
      <c r="J209" s="290">
        <v>0</v>
      </c>
      <c r="K209" s="288">
        <f>K208/K207*100</f>
        <v>80.16465785381027</v>
      </c>
      <c r="L209" s="292">
        <f aca="true" t="shared" si="39" ref="L209:M211">SUM(L212+L215+L218)</f>
        <v>0</v>
      </c>
      <c r="M209" s="290">
        <f t="shared" si="39"/>
        <v>0</v>
      </c>
      <c r="N209" s="288">
        <v>0</v>
      </c>
      <c r="O209" s="290">
        <v>0</v>
      </c>
      <c r="P209" s="288">
        <v>0</v>
      </c>
      <c r="Q209" s="288">
        <v>0</v>
      </c>
      <c r="R209" s="288">
        <v>0</v>
      </c>
      <c r="S209" s="288">
        <v>0</v>
      </c>
    </row>
    <row r="210" spans="1:20" ht="19.5" customHeight="1">
      <c r="A210" s="131"/>
      <c r="B210" s="122">
        <v>855</v>
      </c>
      <c r="C210" s="122"/>
      <c r="D210" s="123" t="s">
        <v>289</v>
      </c>
      <c r="E210" s="120">
        <f>SUM(F210+O210)</f>
        <v>12843120.420000002</v>
      </c>
      <c r="F210" s="120">
        <f>SUM(G210+J210+K210+L210+N210)</f>
        <v>11595120.420000002</v>
      </c>
      <c r="G210" s="120">
        <f t="shared" si="32"/>
        <v>630377.26</v>
      </c>
      <c r="H210" s="209">
        <f aca="true" t="shared" si="40" ref="H210:K211">SUM(H213+H216+H219+H222+H225+H228)</f>
        <v>447951.44000000006</v>
      </c>
      <c r="I210" s="209">
        <f t="shared" si="40"/>
        <v>182425.82</v>
      </c>
      <c r="J210" s="209">
        <f t="shared" si="40"/>
        <v>7148.96</v>
      </c>
      <c r="K210" s="209">
        <f t="shared" si="40"/>
        <v>10957594.200000001</v>
      </c>
      <c r="L210" s="209">
        <f t="shared" si="39"/>
        <v>0</v>
      </c>
      <c r="M210" s="209">
        <f t="shared" si="39"/>
        <v>0</v>
      </c>
      <c r="N210" s="209">
        <f>SUM(N213+N216+N219)</f>
        <v>0</v>
      </c>
      <c r="O210" s="209">
        <f>SUM(O213+O216+O219+O222+O225+O228)</f>
        <v>1248000</v>
      </c>
      <c r="P210" s="209">
        <f>SUM(P213+P216+P219+P222+P225+P228)</f>
        <v>1248000</v>
      </c>
      <c r="Q210" s="130">
        <v>0</v>
      </c>
      <c r="R210" s="130">
        <v>0</v>
      </c>
      <c r="S210" s="130">
        <v>0</v>
      </c>
      <c r="T210" s="2"/>
    </row>
    <row r="211" spans="1:20" ht="24" customHeight="1">
      <c r="A211" s="131"/>
      <c r="B211" s="122"/>
      <c r="C211" s="122"/>
      <c r="D211" s="284" t="s">
        <v>88</v>
      </c>
      <c r="E211" s="120">
        <f>SUM(F211+O211)</f>
        <v>12824216.400000002</v>
      </c>
      <c r="F211" s="120">
        <f>SUM(G211+J211+K211+L211+N211)</f>
        <v>11576267.350000001</v>
      </c>
      <c r="G211" s="120">
        <f>+SUM(H211+I211)</f>
        <v>613467.6600000001</v>
      </c>
      <c r="H211" s="209">
        <f t="shared" si="40"/>
        <v>442259.19000000006</v>
      </c>
      <c r="I211" s="209">
        <f t="shared" si="40"/>
        <v>171208.47000000003</v>
      </c>
      <c r="J211" s="209">
        <f t="shared" si="40"/>
        <v>7148.96</v>
      </c>
      <c r="K211" s="209">
        <f t="shared" si="40"/>
        <v>10955650.73</v>
      </c>
      <c r="L211" s="209">
        <f t="shared" si="39"/>
        <v>0</v>
      </c>
      <c r="M211" s="209">
        <f t="shared" si="39"/>
        <v>0</v>
      </c>
      <c r="N211" s="209">
        <f>SUM(N214+N217+N220)</f>
        <v>0</v>
      </c>
      <c r="O211" s="209">
        <f>SUM(O214+O217+O220+O223+O226+O229)</f>
        <v>1247949.05</v>
      </c>
      <c r="P211" s="209">
        <f>SUM(P214+P217+P220+P223+P226+P229)</f>
        <v>1247949.05</v>
      </c>
      <c r="Q211" s="130">
        <v>0</v>
      </c>
      <c r="R211" s="130">
        <v>0</v>
      </c>
      <c r="S211" s="130">
        <v>0</v>
      </c>
      <c r="T211" s="2"/>
    </row>
    <row r="212" spans="1:20" ht="19.5" customHeight="1">
      <c r="A212" s="131"/>
      <c r="B212" s="122"/>
      <c r="C212" s="122"/>
      <c r="D212" s="284" t="s">
        <v>87</v>
      </c>
      <c r="E212" s="285">
        <f aca="true" t="shared" si="41" ref="E212:K212">E211/E210*100</f>
        <v>99.85280820095277</v>
      </c>
      <c r="F212" s="285">
        <f t="shared" si="41"/>
        <v>99.83740513839355</v>
      </c>
      <c r="G212" s="285">
        <f t="shared" si="41"/>
        <v>97.31754283141497</v>
      </c>
      <c r="H212" s="285">
        <f t="shared" si="41"/>
        <v>98.72927074416816</v>
      </c>
      <c r="I212" s="285">
        <f t="shared" si="41"/>
        <v>93.85100749444351</v>
      </c>
      <c r="J212" s="285">
        <f t="shared" si="41"/>
        <v>100</v>
      </c>
      <c r="K212" s="285">
        <f t="shared" si="41"/>
        <v>99.9822637162453</v>
      </c>
      <c r="L212" s="285">
        <v>0</v>
      </c>
      <c r="M212" s="285">
        <v>0</v>
      </c>
      <c r="N212" s="285">
        <v>0</v>
      </c>
      <c r="O212" s="285">
        <f>O211/O210*100</f>
        <v>99.99591746794873</v>
      </c>
      <c r="P212" s="285">
        <f>P211/P210*100</f>
        <v>99.99591746794873</v>
      </c>
      <c r="Q212" s="285">
        <v>0</v>
      </c>
      <c r="R212" s="285">
        <v>0</v>
      </c>
      <c r="S212" s="285">
        <v>0</v>
      </c>
      <c r="T212" s="2"/>
    </row>
    <row r="213" spans="1:20" ht="25.5" customHeight="1">
      <c r="A213" s="131"/>
      <c r="B213" s="127"/>
      <c r="C213" s="127">
        <v>85501</v>
      </c>
      <c r="D213" s="129" t="s">
        <v>290</v>
      </c>
      <c r="E213" s="124">
        <f>SUM(F213+O213)</f>
        <v>7697320</v>
      </c>
      <c r="F213" s="124">
        <f>SUM(G213+J213+K213+L213+N213)</f>
        <v>7697320</v>
      </c>
      <c r="G213" s="124">
        <f t="shared" si="32"/>
        <v>109527.18</v>
      </c>
      <c r="H213" s="289">
        <v>90665.89</v>
      </c>
      <c r="I213" s="289">
        <v>18861.29</v>
      </c>
      <c r="J213" s="289">
        <v>0</v>
      </c>
      <c r="K213" s="289">
        <v>7587792.82</v>
      </c>
      <c r="L213" s="124">
        <v>0</v>
      </c>
      <c r="M213" s="124">
        <v>0</v>
      </c>
      <c r="N213" s="124">
        <v>0</v>
      </c>
      <c r="O213" s="124">
        <v>0</v>
      </c>
      <c r="P213" s="124">
        <v>0</v>
      </c>
      <c r="Q213" s="124">
        <v>0</v>
      </c>
      <c r="R213" s="124">
        <v>0</v>
      </c>
      <c r="S213" s="124">
        <v>0</v>
      </c>
      <c r="T213" s="2"/>
    </row>
    <row r="214" spans="1:20" ht="25.5" customHeight="1">
      <c r="A214" s="131"/>
      <c r="B214" s="127"/>
      <c r="C214" s="127"/>
      <c r="D214" s="287" t="s">
        <v>88</v>
      </c>
      <c r="E214" s="124">
        <f>SUM(F214+O214)</f>
        <v>7694717.55</v>
      </c>
      <c r="F214" s="124">
        <f>SUM(G214+J214+K214+L214+N214)</f>
        <v>7694717.55</v>
      </c>
      <c r="G214" s="124">
        <f t="shared" si="32"/>
        <v>107797.59</v>
      </c>
      <c r="H214" s="124">
        <v>89895.61</v>
      </c>
      <c r="I214" s="124">
        <v>17901.98</v>
      </c>
      <c r="J214" s="124">
        <v>0</v>
      </c>
      <c r="K214" s="126">
        <v>7586919.96</v>
      </c>
      <c r="L214" s="124">
        <v>0</v>
      </c>
      <c r="M214" s="124">
        <v>0</v>
      </c>
      <c r="N214" s="124">
        <v>0</v>
      </c>
      <c r="O214" s="124">
        <v>0</v>
      </c>
      <c r="P214" s="124">
        <v>0</v>
      </c>
      <c r="Q214" s="125">
        <v>0</v>
      </c>
      <c r="R214" s="125">
        <v>0</v>
      </c>
      <c r="S214" s="125">
        <v>0</v>
      </c>
      <c r="T214" s="2"/>
    </row>
    <row r="215" spans="1:20" ht="19.5" customHeight="1">
      <c r="A215" s="131"/>
      <c r="B215" s="127"/>
      <c r="C215" s="127"/>
      <c r="D215" s="287" t="s">
        <v>87</v>
      </c>
      <c r="E215" s="288">
        <f>E214/E213*100</f>
        <v>99.96619018047839</v>
      </c>
      <c r="F215" s="288">
        <f>F214/F213*100</f>
        <v>99.96619018047839</v>
      </c>
      <c r="G215" s="288">
        <f>G214/G213*100</f>
        <v>98.4208577268218</v>
      </c>
      <c r="H215" s="288">
        <f>H214/H213*100</f>
        <v>99.15041919292912</v>
      </c>
      <c r="I215" s="288">
        <f>I214/I213*100</f>
        <v>94.913868563603</v>
      </c>
      <c r="J215" s="290">
        <f>SUM(J218+J221+J230)</f>
        <v>0</v>
      </c>
      <c r="K215" s="288">
        <f>K214/K213*100</f>
        <v>99.98849652302447</v>
      </c>
      <c r="L215" s="292">
        <f>SUM(L218+L221+L230)</f>
        <v>0</v>
      </c>
      <c r="M215" s="290">
        <f>SUM(M218+M221+M230)</f>
        <v>0</v>
      </c>
      <c r="N215" s="288">
        <v>0</v>
      </c>
      <c r="O215" s="290">
        <f>SUM(O218+O221+O230)</f>
        <v>0</v>
      </c>
      <c r="P215" s="288">
        <v>0</v>
      </c>
      <c r="Q215" s="288">
        <v>0</v>
      </c>
      <c r="R215" s="288">
        <v>0</v>
      </c>
      <c r="S215" s="288">
        <v>0</v>
      </c>
      <c r="T215" s="2"/>
    </row>
    <row r="216" spans="1:20" ht="81" customHeight="1">
      <c r="A216" s="65"/>
      <c r="B216" s="127"/>
      <c r="C216" s="127">
        <v>85502</v>
      </c>
      <c r="D216" s="129" t="s">
        <v>291</v>
      </c>
      <c r="E216" s="124">
        <f>SUM(F216+O216)</f>
        <v>3274189</v>
      </c>
      <c r="F216" s="124">
        <f>SUM(G216+J216+K216+L216+N216)</f>
        <v>3274189</v>
      </c>
      <c r="G216" s="124">
        <f aca="true" t="shared" si="42" ref="G216:G274">+SUM(H216+I216)</f>
        <v>265121</v>
      </c>
      <c r="H216" s="289">
        <v>252464.92</v>
      </c>
      <c r="I216" s="289">
        <v>12656.08</v>
      </c>
      <c r="J216" s="289">
        <v>0</v>
      </c>
      <c r="K216" s="289">
        <v>3009068</v>
      </c>
      <c r="L216" s="124">
        <v>0</v>
      </c>
      <c r="M216" s="124">
        <v>0</v>
      </c>
      <c r="N216" s="124">
        <v>0</v>
      </c>
      <c r="O216" s="124">
        <v>0</v>
      </c>
      <c r="P216" s="124">
        <v>0</v>
      </c>
      <c r="Q216" s="124">
        <v>0</v>
      </c>
      <c r="R216" s="124">
        <v>0</v>
      </c>
      <c r="S216" s="124">
        <v>0</v>
      </c>
      <c r="T216" s="2"/>
    </row>
    <row r="217" spans="1:19" ht="26.25" customHeight="1">
      <c r="A217" s="65"/>
      <c r="B217" s="127"/>
      <c r="C217" s="127"/>
      <c r="D217" s="287" t="s">
        <v>88</v>
      </c>
      <c r="E217" s="124">
        <f>SUM(F217+O217)</f>
        <v>3273083.39</v>
      </c>
      <c r="F217" s="124">
        <f>SUM(G217+J217+K217+L217+N217)</f>
        <v>3273083.39</v>
      </c>
      <c r="G217" s="124">
        <f t="shared" si="42"/>
        <v>264486</v>
      </c>
      <c r="H217" s="124">
        <v>251881.47</v>
      </c>
      <c r="I217" s="124">
        <v>12604.53</v>
      </c>
      <c r="J217" s="124">
        <v>0</v>
      </c>
      <c r="K217" s="124">
        <v>3008597.39</v>
      </c>
      <c r="L217" s="124">
        <v>0</v>
      </c>
      <c r="M217" s="124">
        <v>0</v>
      </c>
      <c r="N217" s="124">
        <v>0</v>
      </c>
      <c r="O217" s="124">
        <v>0</v>
      </c>
      <c r="P217" s="124">
        <v>0</v>
      </c>
      <c r="Q217" s="125">
        <v>0</v>
      </c>
      <c r="R217" s="125">
        <v>0</v>
      </c>
      <c r="S217" s="125">
        <v>0</v>
      </c>
    </row>
    <row r="218" spans="1:19" ht="18" customHeight="1">
      <c r="A218" s="65"/>
      <c r="B218" s="127"/>
      <c r="C218" s="127"/>
      <c r="D218" s="287" t="s">
        <v>87</v>
      </c>
      <c r="E218" s="288">
        <f>E217/E216*100</f>
        <v>99.96623255407675</v>
      </c>
      <c r="F218" s="288">
        <f>F217/F216*100</f>
        <v>99.96623255407675</v>
      </c>
      <c r="G218" s="288">
        <f>G217/G216*100</f>
        <v>99.7604867211575</v>
      </c>
      <c r="H218" s="288">
        <f>H217/H216*100</f>
        <v>99.76889858598969</v>
      </c>
      <c r="I218" s="288">
        <f>I217/I216*100</f>
        <v>99.5926858869413</v>
      </c>
      <c r="J218" s="290">
        <f>SUM(J221+J230+J233)</f>
        <v>0</v>
      </c>
      <c r="K218" s="288">
        <f>K217/K216*100</f>
        <v>99.98436027367943</v>
      </c>
      <c r="L218" s="292">
        <f>SUM(L221+L230+L233)</f>
        <v>0</v>
      </c>
      <c r="M218" s="290">
        <f>SUM(M221+M230+M233)</f>
        <v>0</v>
      </c>
      <c r="N218" s="288">
        <v>0</v>
      </c>
      <c r="O218" s="290">
        <v>0</v>
      </c>
      <c r="P218" s="288">
        <v>0</v>
      </c>
      <c r="Q218" s="288">
        <v>0</v>
      </c>
      <c r="R218" s="288">
        <v>0</v>
      </c>
      <c r="S218" s="288">
        <v>0</v>
      </c>
    </row>
    <row r="219" spans="1:20" ht="23.25" customHeight="1">
      <c r="A219" s="65"/>
      <c r="B219" s="127"/>
      <c r="C219" s="127">
        <v>85503</v>
      </c>
      <c r="D219" s="129" t="s">
        <v>292</v>
      </c>
      <c r="E219" s="124">
        <f>SUM(F219+O219)</f>
        <v>564</v>
      </c>
      <c r="F219" s="124">
        <f>SUM(G219+J219+K219+L219+N219)</f>
        <v>564</v>
      </c>
      <c r="G219" s="124">
        <f t="shared" si="42"/>
        <v>564</v>
      </c>
      <c r="H219" s="289">
        <v>299.78</v>
      </c>
      <c r="I219" s="289">
        <v>264.22</v>
      </c>
      <c r="J219" s="124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24">
        <v>0</v>
      </c>
      <c r="Q219" s="124">
        <v>0</v>
      </c>
      <c r="R219" s="124">
        <v>0</v>
      </c>
      <c r="S219" s="124">
        <v>0</v>
      </c>
      <c r="T219" s="2"/>
    </row>
    <row r="220" spans="1:19" ht="26.25" customHeight="1">
      <c r="A220" s="65"/>
      <c r="B220" s="127"/>
      <c r="C220" s="127"/>
      <c r="D220" s="287" t="s">
        <v>88</v>
      </c>
      <c r="E220" s="124">
        <f>SUM(F220+O220)</f>
        <v>509.81999999999994</v>
      </c>
      <c r="F220" s="124">
        <f>SUM(G220+J220+K220+L220+N220)</f>
        <v>509.81999999999994</v>
      </c>
      <c r="G220" s="124">
        <f t="shared" si="42"/>
        <v>509.81999999999994</v>
      </c>
      <c r="H220" s="289">
        <v>299.78</v>
      </c>
      <c r="I220" s="124">
        <v>210.04</v>
      </c>
      <c r="J220" s="124">
        <v>0</v>
      </c>
      <c r="K220" s="124">
        <v>0</v>
      </c>
      <c r="L220" s="124">
        <v>0</v>
      </c>
      <c r="M220" s="124">
        <v>0</v>
      </c>
      <c r="N220" s="124">
        <v>0</v>
      </c>
      <c r="O220" s="124">
        <v>0</v>
      </c>
      <c r="P220" s="124">
        <v>0</v>
      </c>
      <c r="Q220" s="125">
        <v>0</v>
      </c>
      <c r="R220" s="125">
        <v>0</v>
      </c>
      <c r="S220" s="125">
        <v>0</v>
      </c>
    </row>
    <row r="221" spans="1:19" ht="16.5" customHeight="1">
      <c r="A221" s="65"/>
      <c r="B221" s="127"/>
      <c r="C221" s="127"/>
      <c r="D221" s="287" t="s">
        <v>87</v>
      </c>
      <c r="E221" s="288">
        <f>E220/E219*100</f>
        <v>90.39361702127658</v>
      </c>
      <c r="F221" s="288">
        <f>F220/F219*100</f>
        <v>90.39361702127658</v>
      </c>
      <c r="G221" s="288">
        <f>G220/G219*100</f>
        <v>90.39361702127658</v>
      </c>
      <c r="H221" s="288">
        <f>H220/H219*100</f>
        <v>100</v>
      </c>
      <c r="I221" s="288">
        <f>I220/I219*100</f>
        <v>79.49436075997274</v>
      </c>
      <c r="J221" s="290">
        <f>SUM(J230+J233+J236)</f>
        <v>0</v>
      </c>
      <c r="K221" s="290">
        <v>0</v>
      </c>
      <c r="L221" s="292">
        <f>SUM(L230+L233+L236)</f>
        <v>0</v>
      </c>
      <c r="M221" s="290">
        <f>SUM(M230+M233+M236)</f>
        <v>0</v>
      </c>
      <c r="N221" s="288">
        <v>0</v>
      </c>
      <c r="O221" s="290">
        <v>0</v>
      </c>
      <c r="P221" s="288">
        <v>0</v>
      </c>
      <c r="Q221" s="288">
        <v>0</v>
      </c>
      <c r="R221" s="288">
        <v>0</v>
      </c>
      <c r="S221" s="288">
        <v>0</v>
      </c>
    </row>
    <row r="222" spans="1:20" ht="26.25" customHeight="1">
      <c r="A222" s="65"/>
      <c r="B222" s="127"/>
      <c r="C222" s="127">
        <v>85504</v>
      </c>
      <c r="D222" s="129" t="s">
        <v>293</v>
      </c>
      <c r="E222" s="124">
        <f>SUM(F222+O222)</f>
        <v>598890.46</v>
      </c>
      <c r="F222" s="124">
        <f>SUM(G222+J222+K222+L222+N222)</f>
        <v>598890.46</v>
      </c>
      <c r="G222" s="124">
        <f>+SUM(H222+I222)</f>
        <v>238157.08000000002</v>
      </c>
      <c r="H222" s="289">
        <v>104520.85</v>
      </c>
      <c r="I222" s="289">
        <v>133636.23</v>
      </c>
      <c r="J222" s="289">
        <v>0</v>
      </c>
      <c r="K222" s="289">
        <v>360733.38</v>
      </c>
      <c r="L222" s="124">
        <v>0</v>
      </c>
      <c r="M222" s="124">
        <v>0</v>
      </c>
      <c r="N222" s="124">
        <v>0</v>
      </c>
      <c r="O222" s="124">
        <v>0</v>
      </c>
      <c r="P222" s="124">
        <v>0</v>
      </c>
      <c r="Q222" s="124">
        <v>0</v>
      </c>
      <c r="R222" s="124">
        <v>0</v>
      </c>
      <c r="S222" s="124">
        <v>0</v>
      </c>
      <c r="T222" s="2"/>
    </row>
    <row r="223" spans="1:20" ht="26.25" customHeight="1">
      <c r="A223" s="65"/>
      <c r="B223" s="127"/>
      <c r="C223" s="127"/>
      <c r="D223" s="287" t="s">
        <v>88</v>
      </c>
      <c r="E223" s="124">
        <f>SUM(F223+O223)</f>
        <v>584265.74</v>
      </c>
      <c r="F223" s="124">
        <f>SUM(G223+J223+K223+L223+N223)</f>
        <v>584265.74</v>
      </c>
      <c r="G223" s="124">
        <f>+SUM(H223+I223)</f>
        <v>224132.36</v>
      </c>
      <c r="H223" s="124">
        <v>100182.33</v>
      </c>
      <c r="I223" s="124">
        <v>123950.03</v>
      </c>
      <c r="J223" s="124">
        <v>0</v>
      </c>
      <c r="K223" s="124">
        <v>360133.38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5">
        <v>0</v>
      </c>
      <c r="R223" s="125">
        <v>0</v>
      </c>
      <c r="S223" s="125">
        <v>0</v>
      </c>
      <c r="T223" s="2"/>
    </row>
    <row r="224" spans="1:20" ht="18" customHeight="1">
      <c r="A224" s="65"/>
      <c r="B224" s="127"/>
      <c r="C224" s="127"/>
      <c r="D224" s="287" t="s">
        <v>87</v>
      </c>
      <c r="E224" s="288">
        <f>E223/E222*100</f>
        <v>97.55803089600057</v>
      </c>
      <c r="F224" s="288">
        <f>F223/F222*100</f>
        <v>97.55803089600057</v>
      </c>
      <c r="G224" s="288">
        <f>G223/G222*100</f>
        <v>94.1111471470846</v>
      </c>
      <c r="H224" s="288">
        <f>H223/H222*100</f>
        <v>95.84913440715417</v>
      </c>
      <c r="I224" s="288">
        <f>I223/I222*100</f>
        <v>92.75181588106759</v>
      </c>
      <c r="J224" s="124">
        <v>0</v>
      </c>
      <c r="K224" s="288">
        <f>K223/K222*100</f>
        <v>99.83367217084263</v>
      </c>
      <c r="L224" s="124">
        <v>0</v>
      </c>
      <c r="M224" s="124">
        <v>0</v>
      </c>
      <c r="N224" s="124">
        <v>0</v>
      </c>
      <c r="O224" s="124">
        <v>0</v>
      </c>
      <c r="P224" s="124">
        <v>0</v>
      </c>
      <c r="Q224" s="124">
        <v>0</v>
      </c>
      <c r="R224" s="124">
        <v>0</v>
      </c>
      <c r="S224" s="124">
        <v>0</v>
      </c>
      <c r="T224" s="2"/>
    </row>
    <row r="225" spans="1:19" ht="35.25" customHeight="1">
      <c r="A225" s="65"/>
      <c r="B225" s="183"/>
      <c r="C225" s="127">
        <v>85506</v>
      </c>
      <c r="D225" s="129" t="s">
        <v>352</v>
      </c>
      <c r="E225" s="124">
        <f>SUM(F225+O225)</f>
        <v>1256448.96</v>
      </c>
      <c r="F225" s="124">
        <f>SUM(G225+J225+K225+L225+N225)</f>
        <v>8448.96</v>
      </c>
      <c r="G225" s="124">
        <f>+SUM(H225+I225)</f>
        <v>1300</v>
      </c>
      <c r="H225" s="289">
        <v>0</v>
      </c>
      <c r="I225" s="289">
        <v>1300</v>
      </c>
      <c r="J225" s="289">
        <v>7148.96</v>
      </c>
      <c r="K225" s="289">
        <v>0</v>
      </c>
      <c r="L225" s="124">
        <v>0</v>
      </c>
      <c r="M225" s="124">
        <v>0</v>
      </c>
      <c r="N225" s="124">
        <v>0</v>
      </c>
      <c r="O225" s="286">
        <v>1248000</v>
      </c>
      <c r="P225" s="286">
        <v>1248000</v>
      </c>
      <c r="Q225" s="124">
        <v>0</v>
      </c>
      <c r="R225" s="124">
        <v>0</v>
      </c>
      <c r="S225" s="124">
        <v>0</v>
      </c>
    </row>
    <row r="226" spans="1:19" ht="26.25" customHeight="1">
      <c r="A226" s="65"/>
      <c r="B226" s="183"/>
      <c r="C226" s="127"/>
      <c r="D226" s="287" t="s">
        <v>88</v>
      </c>
      <c r="E226" s="124">
        <f>SUM(F226+O226)</f>
        <v>1255932.6500000001</v>
      </c>
      <c r="F226" s="124">
        <f>SUM(G226+J226+K226+L226+N226)</f>
        <v>7983.6</v>
      </c>
      <c r="G226" s="124">
        <f>+SUM(H226+I226)</f>
        <v>834.64</v>
      </c>
      <c r="H226" s="124">
        <v>0</v>
      </c>
      <c r="I226" s="124">
        <v>834.64</v>
      </c>
      <c r="J226" s="289">
        <v>7148.96</v>
      </c>
      <c r="K226" s="124">
        <v>0</v>
      </c>
      <c r="L226" s="124">
        <v>0</v>
      </c>
      <c r="M226" s="124">
        <v>0</v>
      </c>
      <c r="N226" s="124">
        <v>0</v>
      </c>
      <c r="O226" s="124">
        <v>1247949.05</v>
      </c>
      <c r="P226" s="124">
        <v>1247949.05</v>
      </c>
      <c r="Q226" s="125">
        <v>0</v>
      </c>
      <c r="R226" s="125">
        <v>0</v>
      </c>
      <c r="S226" s="125">
        <v>0</v>
      </c>
    </row>
    <row r="227" spans="1:19" ht="18" customHeight="1">
      <c r="A227" s="65"/>
      <c r="B227" s="183"/>
      <c r="C227" s="127"/>
      <c r="D227" s="287" t="s">
        <v>87</v>
      </c>
      <c r="E227" s="288">
        <f>E226/E225*100</f>
        <v>99.9589072046349</v>
      </c>
      <c r="F227" s="288">
        <f>F226/F225*100</f>
        <v>94.49210317009432</v>
      </c>
      <c r="G227" s="288">
        <f>G226/G225*100</f>
        <v>64.20307692307692</v>
      </c>
      <c r="H227" s="288">
        <v>0</v>
      </c>
      <c r="I227" s="288">
        <f>I226/I225*100</f>
        <v>64.20307692307692</v>
      </c>
      <c r="J227" s="288">
        <f>J226/J225*100</f>
        <v>100</v>
      </c>
      <c r="K227" s="124">
        <v>0</v>
      </c>
      <c r="L227" s="124">
        <v>0</v>
      </c>
      <c r="M227" s="124">
        <v>0</v>
      </c>
      <c r="N227" s="124">
        <v>0</v>
      </c>
      <c r="O227" s="288">
        <f>O226/O225*100</f>
        <v>99.99591746794873</v>
      </c>
      <c r="P227" s="288">
        <f>P226/P225*100</f>
        <v>99.99591746794873</v>
      </c>
      <c r="Q227" s="124">
        <v>0</v>
      </c>
      <c r="R227" s="124">
        <v>0</v>
      </c>
      <c r="S227" s="124">
        <v>0</v>
      </c>
    </row>
    <row r="228" spans="1:19" ht="177" customHeight="1">
      <c r="A228" s="65"/>
      <c r="B228" s="127"/>
      <c r="C228" s="127">
        <v>85513</v>
      </c>
      <c r="D228" s="129" t="s">
        <v>353</v>
      </c>
      <c r="E228" s="124">
        <f>SUM(F228+O228)</f>
        <v>15708</v>
      </c>
      <c r="F228" s="124">
        <f>SUM(G228+J228+K228+L228+N228)</f>
        <v>15708</v>
      </c>
      <c r="G228" s="124">
        <f t="shared" si="42"/>
        <v>15708</v>
      </c>
      <c r="H228" s="289">
        <v>0</v>
      </c>
      <c r="I228" s="289">
        <v>15708</v>
      </c>
      <c r="J228" s="289">
        <v>0</v>
      </c>
      <c r="K228" s="289">
        <v>0</v>
      </c>
      <c r="L228" s="124">
        <v>0</v>
      </c>
      <c r="M228" s="124">
        <v>0</v>
      </c>
      <c r="N228" s="124">
        <v>0</v>
      </c>
      <c r="O228" s="124">
        <v>0</v>
      </c>
      <c r="P228" s="124">
        <v>0</v>
      </c>
      <c r="Q228" s="124">
        <v>0</v>
      </c>
      <c r="R228" s="124">
        <v>0</v>
      </c>
      <c r="S228" s="124">
        <v>0</v>
      </c>
    </row>
    <row r="229" spans="1:19" ht="27" customHeight="1">
      <c r="A229" s="65"/>
      <c r="B229" s="127"/>
      <c r="C229" s="127"/>
      <c r="D229" s="287" t="s">
        <v>88</v>
      </c>
      <c r="E229" s="124">
        <f>SUM(F229+O229)</f>
        <v>15707.25</v>
      </c>
      <c r="F229" s="124">
        <f>SUM(G229+J229+K229+L229+N229)</f>
        <v>15707.25</v>
      </c>
      <c r="G229" s="124">
        <f t="shared" si="42"/>
        <v>15707.25</v>
      </c>
      <c r="H229" s="124">
        <v>0</v>
      </c>
      <c r="I229" s="124">
        <v>15707.25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24">
        <v>0</v>
      </c>
      <c r="Q229" s="125">
        <v>0</v>
      </c>
      <c r="R229" s="125">
        <v>0</v>
      </c>
      <c r="S229" s="125">
        <v>0</v>
      </c>
    </row>
    <row r="230" spans="1:19" ht="21" customHeight="1">
      <c r="A230" s="65"/>
      <c r="B230" s="127"/>
      <c r="C230" s="127"/>
      <c r="D230" s="287" t="s">
        <v>87</v>
      </c>
      <c r="E230" s="288">
        <f>E229/E228*100</f>
        <v>99.99522536287242</v>
      </c>
      <c r="F230" s="288">
        <f>F229/F228*100</f>
        <v>99.99522536287242</v>
      </c>
      <c r="G230" s="288">
        <f>G229/G228*100</f>
        <v>99.99522536287242</v>
      </c>
      <c r="H230" s="288">
        <v>0</v>
      </c>
      <c r="I230" s="288">
        <f>I229/I228*100</f>
        <v>99.99522536287242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24">
        <v>0</v>
      </c>
      <c r="Q230" s="124">
        <v>0</v>
      </c>
      <c r="R230" s="124">
        <v>0</v>
      </c>
      <c r="S230" s="124">
        <v>0</v>
      </c>
    </row>
    <row r="231" spans="1:20" ht="35.25" customHeight="1">
      <c r="A231" s="131"/>
      <c r="B231" s="122">
        <v>900</v>
      </c>
      <c r="C231" s="122"/>
      <c r="D231" s="123" t="s">
        <v>294</v>
      </c>
      <c r="E231" s="120">
        <f>SUM(F231+O231)</f>
        <v>1802697.9</v>
      </c>
      <c r="F231" s="120">
        <f>SUM(G231+J231+K231+L231+N231)</f>
        <v>1801697.9</v>
      </c>
      <c r="G231" s="120">
        <f t="shared" si="42"/>
        <v>1527065.5699999998</v>
      </c>
      <c r="H231" s="209">
        <f>SUM(H234+H237+H240+H243+H246+H249+H252+H255+H258)</f>
        <v>411431.45</v>
      </c>
      <c r="I231" s="209">
        <f>SUM(I234+I237+I240+I243+I246+I249+I252+I255+I258)</f>
        <v>1115634.1199999999</v>
      </c>
      <c r="J231" s="209">
        <f aca="true" t="shared" si="43" ref="J231:S232">SUM(J234+J237+J240+J243+J246+J249+J252+J255+J258)</f>
        <v>272676.33</v>
      </c>
      <c r="K231" s="209">
        <f t="shared" si="43"/>
        <v>1956</v>
      </c>
      <c r="L231" s="209">
        <f t="shared" si="43"/>
        <v>0</v>
      </c>
      <c r="M231" s="209">
        <f t="shared" si="43"/>
        <v>0</v>
      </c>
      <c r="N231" s="209">
        <f t="shared" si="43"/>
        <v>0</v>
      </c>
      <c r="O231" s="209">
        <f t="shared" si="43"/>
        <v>1000</v>
      </c>
      <c r="P231" s="209">
        <f t="shared" si="43"/>
        <v>1000</v>
      </c>
      <c r="Q231" s="209">
        <f t="shared" si="43"/>
        <v>1000</v>
      </c>
      <c r="R231" s="209">
        <f t="shared" si="43"/>
        <v>0</v>
      </c>
      <c r="S231" s="209">
        <f t="shared" si="43"/>
        <v>0</v>
      </c>
      <c r="T231" s="2"/>
    </row>
    <row r="232" spans="1:19" ht="27.75" customHeight="1">
      <c r="A232" s="65"/>
      <c r="B232" s="122"/>
      <c r="C232" s="122"/>
      <c r="D232" s="284" t="s">
        <v>88</v>
      </c>
      <c r="E232" s="120">
        <f>SUM(F232+O232)</f>
        <v>1670956.06</v>
      </c>
      <c r="F232" s="120">
        <f>SUM(G232+J232+K232+L232+N232)</f>
        <v>1670956.06</v>
      </c>
      <c r="G232" s="120">
        <f t="shared" si="42"/>
        <v>1396342.38</v>
      </c>
      <c r="H232" s="209">
        <f>SUM(H235+H238+H241+H244+H247+H250+H259)</f>
        <v>400657.41000000003</v>
      </c>
      <c r="I232" s="209">
        <f>SUM(I235+I238+I241+I244+I247+I250+I253+I256+I259)</f>
        <v>995684.97</v>
      </c>
      <c r="J232" s="209">
        <f>SUM(J235+J238+J241+J244+J247+J250+J253+J256+J259)</f>
        <v>272676.33</v>
      </c>
      <c r="K232" s="209">
        <f t="shared" si="43"/>
        <v>1937.35</v>
      </c>
      <c r="L232" s="209">
        <f t="shared" si="43"/>
        <v>0</v>
      </c>
      <c r="M232" s="209">
        <f t="shared" si="43"/>
        <v>0</v>
      </c>
      <c r="N232" s="209">
        <f t="shared" si="43"/>
        <v>0</v>
      </c>
      <c r="O232" s="209">
        <f t="shared" si="43"/>
        <v>0</v>
      </c>
      <c r="P232" s="209">
        <f t="shared" si="43"/>
        <v>0</v>
      </c>
      <c r="Q232" s="209">
        <f t="shared" si="43"/>
        <v>0</v>
      </c>
      <c r="R232" s="209">
        <f t="shared" si="43"/>
        <v>0</v>
      </c>
      <c r="S232" s="209">
        <f t="shared" si="43"/>
        <v>0</v>
      </c>
    </row>
    <row r="233" spans="1:19" ht="15" customHeight="1">
      <c r="A233" s="65"/>
      <c r="B233" s="122"/>
      <c r="C233" s="122"/>
      <c r="D233" s="284" t="s">
        <v>87</v>
      </c>
      <c r="E233" s="285">
        <f>E232/E231*100</f>
        <v>92.69196241921622</v>
      </c>
      <c r="F233" s="285">
        <f>F232/F231*100</f>
        <v>92.74340942507621</v>
      </c>
      <c r="G233" s="285">
        <f>G232/G231*100</f>
        <v>91.43958238806995</v>
      </c>
      <c r="H233" s="285">
        <f>H232/H231*100</f>
        <v>97.38132804383332</v>
      </c>
      <c r="I233" s="285">
        <f>I232/I231*100</f>
        <v>89.24834335471921</v>
      </c>
      <c r="J233" s="285">
        <v>0</v>
      </c>
      <c r="K233" s="285">
        <f>K232/K231*100</f>
        <v>99.04652351738241</v>
      </c>
      <c r="L233" s="285">
        <v>0</v>
      </c>
      <c r="M233" s="285">
        <v>0</v>
      </c>
      <c r="N233" s="285">
        <v>0</v>
      </c>
      <c r="O233" s="285">
        <v>0</v>
      </c>
      <c r="P233" s="285">
        <v>0</v>
      </c>
      <c r="Q233" s="285">
        <v>0</v>
      </c>
      <c r="R233" s="285">
        <v>0</v>
      </c>
      <c r="S233" s="285">
        <v>0</v>
      </c>
    </row>
    <row r="234" spans="1:20" ht="24" customHeight="1">
      <c r="A234" s="65"/>
      <c r="B234" s="127"/>
      <c r="C234" s="127">
        <v>90001</v>
      </c>
      <c r="D234" s="129" t="s">
        <v>295</v>
      </c>
      <c r="E234" s="124">
        <f>SUM(F234+O234)</f>
        <v>642832.48</v>
      </c>
      <c r="F234" s="124">
        <f>SUM(G234+J234+K234+L234+N234)</f>
        <v>642832.48</v>
      </c>
      <c r="G234" s="124">
        <f t="shared" si="42"/>
        <v>641232.48</v>
      </c>
      <c r="H234" s="289">
        <v>341368.65</v>
      </c>
      <c r="I234" s="289">
        <v>299863.83</v>
      </c>
      <c r="J234" s="289">
        <v>0</v>
      </c>
      <c r="K234" s="289">
        <v>1600</v>
      </c>
      <c r="L234" s="124">
        <v>0</v>
      </c>
      <c r="M234" s="124">
        <v>0</v>
      </c>
      <c r="N234" s="124">
        <v>0</v>
      </c>
      <c r="O234" s="124">
        <v>0</v>
      </c>
      <c r="P234" s="124">
        <v>0</v>
      </c>
      <c r="Q234" s="124">
        <v>0</v>
      </c>
      <c r="R234" s="124">
        <v>0</v>
      </c>
      <c r="S234" s="124">
        <v>0</v>
      </c>
      <c r="T234" s="2"/>
    </row>
    <row r="235" spans="1:20" ht="27" customHeight="1">
      <c r="A235" s="65"/>
      <c r="B235" s="183"/>
      <c r="C235" s="127"/>
      <c r="D235" s="287" t="s">
        <v>88</v>
      </c>
      <c r="E235" s="124">
        <f>SUM(F235+O235)</f>
        <v>586917.91</v>
      </c>
      <c r="F235" s="124">
        <f>SUM(G235+J235+K235+L235+N235)</f>
        <v>586917.91</v>
      </c>
      <c r="G235" s="124">
        <f t="shared" si="42"/>
        <v>585336.56</v>
      </c>
      <c r="H235" s="124">
        <v>331677.26</v>
      </c>
      <c r="I235" s="124">
        <v>253659.3</v>
      </c>
      <c r="J235" s="124">
        <v>0</v>
      </c>
      <c r="K235" s="124">
        <v>1581.35</v>
      </c>
      <c r="L235" s="124">
        <v>0</v>
      </c>
      <c r="M235" s="124">
        <v>0</v>
      </c>
      <c r="N235" s="124">
        <v>0</v>
      </c>
      <c r="O235" s="124">
        <v>0</v>
      </c>
      <c r="P235" s="124">
        <v>0</v>
      </c>
      <c r="Q235" s="125">
        <v>0</v>
      </c>
      <c r="R235" s="125">
        <v>0</v>
      </c>
      <c r="S235" s="125">
        <v>0</v>
      </c>
      <c r="T235" s="2"/>
    </row>
    <row r="236" spans="1:20" ht="15.75" customHeight="1">
      <c r="A236" s="65"/>
      <c r="B236" s="183"/>
      <c r="C236" s="127"/>
      <c r="D236" s="287" t="s">
        <v>87</v>
      </c>
      <c r="E236" s="288">
        <f>E235/E234*100</f>
        <v>91.30184430008889</v>
      </c>
      <c r="F236" s="288">
        <f>F235/F234*100</f>
        <v>91.30184430008889</v>
      </c>
      <c r="G236" s="288">
        <f>G235/G234*100</f>
        <v>91.28304916806461</v>
      </c>
      <c r="H236" s="288">
        <f>H235/H234*100</f>
        <v>97.1610193261742</v>
      </c>
      <c r="I236" s="288">
        <f>I235/I234*100</f>
        <v>84.59149608007074</v>
      </c>
      <c r="J236" s="288">
        <v>0</v>
      </c>
      <c r="K236" s="288">
        <f>K235/K234*100</f>
        <v>98.834375</v>
      </c>
      <c r="L236" s="288">
        <v>0</v>
      </c>
      <c r="M236" s="288">
        <v>0</v>
      </c>
      <c r="N236" s="288">
        <v>0</v>
      </c>
      <c r="O236" s="290">
        <v>0</v>
      </c>
      <c r="P236" s="288">
        <v>0</v>
      </c>
      <c r="Q236" s="288">
        <v>0</v>
      </c>
      <c r="R236" s="288">
        <v>0</v>
      </c>
      <c r="S236" s="288">
        <v>0</v>
      </c>
      <c r="T236" s="2"/>
    </row>
    <row r="237" spans="1:20" ht="21" customHeight="1">
      <c r="A237" s="131"/>
      <c r="B237" s="127"/>
      <c r="C237" s="127">
        <v>90002</v>
      </c>
      <c r="D237" s="129" t="s">
        <v>296</v>
      </c>
      <c r="E237" s="124">
        <f>SUM(F237+O237)</f>
        <v>329626.62</v>
      </c>
      <c r="F237" s="124">
        <f>SUM(G237+J237+K237+L237+N237)</f>
        <v>329626.62</v>
      </c>
      <c r="G237" s="124">
        <f t="shared" si="42"/>
        <v>75277.65</v>
      </c>
      <c r="H237" s="289">
        <v>0</v>
      </c>
      <c r="I237" s="289">
        <v>75277.65</v>
      </c>
      <c r="J237" s="289">
        <v>254348.97</v>
      </c>
      <c r="K237" s="289">
        <v>0</v>
      </c>
      <c r="L237" s="124">
        <v>0</v>
      </c>
      <c r="M237" s="124">
        <v>0</v>
      </c>
      <c r="N237" s="124">
        <v>0</v>
      </c>
      <c r="O237" s="124">
        <v>0</v>
      </c>
      <c r="P237" s="124">
        <v>0</v>
      </c>
      <c r="Q237" s="124">
        <v>0</v>
      </c>
      <c r="R237" s="124">
        <v>0</v>
      </c>
      <c r="S237" s="124">
        <v>0</v>
      </c>
      <c r="T237" s="212"/>
    </row>
    <row r="238" spans="1:20" ht="25.5" customHeight="1">
      <c r="A238" s="65"/>
      <c r="B238" s="183"/>
      <c r="C238" s="127"/>
      <c r="D238" s="287" t="s">
        <v>88</v>
      </c>
      <c r="E238" s="124">
        <f>SUM(F238+O238)</f>
        <v>323961.07</v>
      </c>
      <c r="F238" s="124">
        <f>SUM(G238+J238+K238+L238+N238)</f>
        <v>323961.07</v>
      </c>
      <c r="G238" s="124">
        <f t="shared" si="42"/>
        <v>69612.1</v>
      </c>
      <c r="H238" s="124">
        <v>0</v>
      </c>
      <c r="I238" s="124">
        <v>69612.1</v>
      </c>
      <c r="J238" s="289">
        <v>254348.97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24">
        <v>0</v>
      </c>
      <c r="Q238" s="125">
        <v>0</v>
      </c>
      <c r="R238" s="125">
        <v>0</v>
      </c>
      <c r="S238" s="125">
        <v>0</v>
      </c>
      <c r="T238" s="2"/>
    </row>
    <row r="239" spans="1:20" ht="19.5" customHeight="1">
      <c r="A239" s="65"/>
      <c r="B239" s="183"/>
      <c r="C239" s="127"/>
      <c r="D239" s="287" t="s">
        <v>87</v>
      </c>
      <c r="E239" s="288">
        <f>E238/E237*100</f>
        <v>98.28122194742646</v>
      </c>
      <c r="F239" s="288">
        <f>F238/F237*100</f>
        <v>98.28122194742646</v>
      </c>
      <c r="G239" s="124">
        <f t="shared" si="42"/>
        <v>92.47379534297366</v>
      </c>
      <c r="H239" s="288">
        <v>0</v>
      </c>
      <c r="I239" s="288">
        <f>I238/I237*100</f>
        <v>92.47379534297366</v>
      </c>
      <c r="J239" s="288">
        <f>J238/J237*100</f>
        <v>100</v>
      </c>
      <c r="K239" s="288">
        <v>0</v>
      </c>
      <c r="L239" s="288">
        <v>0</v>
      </c>
      <c r="M239" s="288">
        <v>0</v>
      </c>
      <c r="N239" s="288">
        <v>0</v>
      </c>
      <c r="O239" s="290">
        <v>0</v>
      </c>
      <c r="P239" s="288">
        <v>0</v>
      </c>
      <c r="Q239" s="288">
        <v>0</v>
      </c>
      <c r="R239" s="288">
        <v>0</v>
      </c>
      <c r="S239" s="288">
        <v>0</v>
      </c>
      <c r="T239" s="2"/>
    </row>
    <row r="240" spans="1:20" ht="31.5" customHeight="1">
      <c r="A240" s="65"/>
      <c r="B240" s="127"/>
      <c r="C240" s="127">
        <v>90003</v>
      </c>
      <c r="D240" s="129" t="s">
        <v>297</v>
      </c>
      <c r="E240" s="124">
        <f>SUM(F240+O240)</f>
        <v>79683.88</v>
      </c>
      <c r="F240" s="124">
        <f>SUM(G240+J240+K240+L240+N240)</f>
        <v>79683.88</v>
      </c>
      <c r="G240" s="124">
        <f t="shared" si="42"/>
        <v>79327.88</v>
      </c>
      <c r="H240" s="289">
        <v>70062.8</v>
      </c>
      <c r="I240" s="289">
        <v>9265.08</v>
      </c>
      <c r="J240" s="289">
        <v>0</v>
      </c>
      <c r="K240" s="289">
        <v>356</v>
      </c>
      <c r="L240" s="124">
        <v>0</v>
      </c>
      <c r="M240" s="124">
        <v>0</v>
      </c>
      <c r="N240" s="124">
        <v>0</v>
      </c>
      <c r="O240" s="124">
        <v>0</v>
      </c>
      <c r="P240" s="124">
        <v>0</v>
      </c>
      <c r="Q240" s="124">
        <v>0</v>
      </c>
      <c r="R240" s="124">
        <v>0</v>
      </c>
      <c r="S240" s="124">
        <v>0</v>
      </c>
      <c r="T240" s="2"/>
    </row>
    <row r="241" spans="1:19" ht="26.25" customHeight="1">
      <c r="A241" s="65"/>
      <c r="B241" s="127"/>
      <c r="C241" s="127"/>
      <c r="D241" s="287" t="s">
        <v>88</v>
      </c>
      <c r="E241" s="124">
        <f>SUM(F241+O241)</f>
        <v>75969.53</v>
      </c>
      <c r="F241" s="124">
        <f>SUM(G241+J241+K241+L241+N241)</f>
        <v>75969.53</v>
      </c>
      <c r="G241" s="124">
        <f t="shared" si="42"/>
        <v>75613.53</v>
      </c>
      <c r="H241" s="124">
        <v>68980.15</v>
      </c>
      <c r="I241" s="124">
        <v>6633.38</v>
      </c>
      <c r="J241" s="124">
        <v>0</v>
      </c>
      <c r="K241" s="289">
        <v>356</v>
      </c>
      <c r="L241" s="124">
        <v>0</v>
      </c>
      <c r="M241" s="124">
        <v>0</v>
      </c>
      <c r="N241" s="124">
        <v>0</v>
      </c>
      <c r="O241" s="124">
        <v>0</v>
      </c>
      <c r="P241" s="124">
        <v>0</v>
      </c>
      <c r="Q241" s="125">
        <v>0</v>
      </c>
      <c r="R241" s="125">
        <v>0</v>
      </c>
      <c r="S241" s="125">
        <v>0</v>
      </c>
    </row>
    <row r="242" spans="1:19" ht="20.25" customHeight="1">
      <c r="A242" s="65"/>
      <c r="B242" s="127"/>
      <c r="C242" s="127"/>
      <c r="D242" s="287" t="s">
        <v>87</v>
      </c>
      <c r="E242" s="288">
        <f>E241/E240*100</f>
        <v>95.3386431484009</v>
      </c>
      <c r="F242" s="288">
        <f>F241/F240*100</f>
        <v>95.3386431484009</v>
      </c>
      <c r="G242" s="288">
        <f>G241/G240*100</f>
        <v>95.3177243612208</v>
      </c>
      <c r="H242" s="288">
        <f>H241/H240*100</f>
        <v>98.45474345872559</v>
      </c>
      <c r="I242" s="288">
        <f>I241/I240*100</f>
        <v>71.59549620726426</v>
      </c>
      <c r="J242" s="288">
        <v>0</v>
      </c>
      <c r="K242" s="288">
        <f>K241/K240*100</f>
        <v>100</v>
      </c>
      <c r="L242" s="288">
        <v>0</v>
      </c>
      <c r="M242" s="288">
        <v>0</v>
      </c>
      <c r="N242" s="288">
        <v>0</v>
      </c>
      <c r="O242" s="290">
        <v>0</v>
      </c>
      <c r="P242" s="288">
        <v>0</v>
      </c>
      <c r="Q242" s="288">
        <v>0</v>
      </c>
      <c r="R242" s="288">
        <v>0</v>
      </c>
      <c r="S242" s="288">
        <v>0</v>
      </c>
    </row>
    <row r="243" spans="1:20" ht="33" customHeight="1">
      <c r="A243" s="65"/>
      <c r="B243" s="127"/>
      <c r="C243" s="127">
        <v>90004</v>
      </c>
      <c r="D243" s="129" t="s">
        <v>298</v>
      </c>
      <c r="E243" s="124">
        <f>SUM(F243+O243)</f>
        <v>600</v>
      </c>
      <c r="F243" s="124">
        <f>SUM(G243+J243+K243+L243+N243)</f>
        <v>600</v>
      </c>
      <c r="G243" s="124">
        <f t="shared" si="42"/>
        <v>600</v>
      </c>
      <c r="H243" s="289">
        <v>0</v>
      </c>
      <c r="I243" s="289">
        <v>600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24">
        <v>0</v>
      </c>
      <c r="Q243" s="124">
        <v>0</v>
      </c>
      <c r="R243" s="124">
        <v>0</v>
      </c>
      <c r="S243" s="124">
        <v>0</v>
      </c>
      <c r="T243" s="212"/>
    </row>
    <row r="244" spans="1:20" ht="26.25" customHeight="1">
      <c r="A244" s="65"/>
      <c r="B244" s="127"/>
      <c r="C244" s="127"/>
      <c r="D244" s="287" t="s">
        <v>88</v>
      </c>
      <c r="E244" s="124">
        <f>SUM(F244+O244)</f>
        <v>584.01</v>
      </c>
      <c r="F244" s="124">
        <f>SUM(G244+J244+K244+L244+N244)</f>
        <v>584.01</v>
      </c>
      <c r="G244" s="124">
        <f t="shared" si="42"/>
        <v>584.01</v>
      </c>
      <c r="H244" s="124">
        <v>0</v>
      </c>
      <c r="I244" s="124">
        <v>584.01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24">
        <v>0</v>
      </c>
      <c r="Q244" s="125">
        <v>0</v>
      </c>
      <c r="R244" s="125">
        <v>0</v>
      </c>
      <c r="S244" s="125">
        <v>0</v>
      </c>
      <c r="T244" s="2"/>
    </row>
    <row r="245" spans="1:20" ht="18.75" customHeight="1">
      <c r="A245" s="65"/>
      <c r="B245" s="127"/>
      <c r="C245" s="127"/>
      <c r="D245" s="287" t="s">
        <v>87</v>
      </c>
      <c r="E245" s="288">
        <f>E244/E243*100</f>
        <v>97.335</v>
      </c>
      <c r="F245" s="288">
        <f>F244/F243*100</f>
        <v>97.335</v>
      </c>
      <c r="G245" s="288">
        <f>G244/G243*100</f>
        <v>97.335</v>
      </c>
      <c r="H245" s="288">
        <v>0</v>
      </c>
      <c r="I245" s="288">
        <f>I244/I243*100</f>
        <v>97.335</v>
      </c>
      <c r="J245" s="288">
        <v>0</v>
      </c>
      <c r="K245" s="288">
        <v>0</v>
      </c>
      <c r="L245" s="288">
        <v>0</v>
      </c>
      <c r="M245" s="288">
        <v>0</v>
      </c>
      <c r="N245" s="288">
        <v>0</v>
      </c>
      <c r="O245" s="290">
        <v>0</v>
      </c>
      <c r="P245" s="288">
        <v>0</v>
      </c>
      <c r="Q245" s="288">
        <v>0</v>
      </c>
      <c r="R245" s="288">
        <v>0</v>
      </c>
      <c r="S245" s="288">
        <v>0</v>
      </c>
      <c r="T245" s="2"/>
    </row>
    <row r="246" spans="1:21" ht="21.75" customHeight="1">
      <c r="A246" s="65"/>
      <c r="B246" s="127"/>
      <c r="C246" s="127">
        <v>90015</v>
      </c>
      <c r="D246" s="129" t="s">
        <v>299</v>
      </c>
      <c r="E246" s="124">
        <f>SUM(F246+O246)</f>
        <v>563683.84</v>
      </c>
      <c r="F246" s="124">
        <f>SUM(G246+J246+K246+L246+N246)</f>
        <v>563683.84</v>
      </c>
      <c r="G246" s="124">
        <f t="shared" si="42"/>
        <v>563683.84</v>
      </c>
      <c r="H246" s="289">
        <v>0</v>
      </c>
      <c r="I246" s="289">
        <v>563683.84</v>
      </c>
      <c r="J246" s="124">
        <v>0</v>
      </c>
      <c r="K246" s="124">
        <v>0</v>
      </c>
      <c r="L246" s="124">
        <v>0</v>
      </c>
      <c r="M246" s="124">
        <v>0</v>
      </c>
      <c r="N246" s="124">
        <v>0</v>
      </c>
      <c r="O246" s="124">
        <v>0</v>
      </c>
      <c r="P246" s="124">
        <v>0</v>
      </c>
      <c r="Q246" s="124">
        <v>0</v>
      </c>
      <c r="R246" s="124">
        <v>0</v>
      </c>
      <c r="S246" s="124">
        <v>0</v>
      </c>
      <c r="T246" s="2"/>
      <c r="U246" s="2"/>
    </row>
    <row r="247" spans="1:19" ht="24.75" customHeight="1">
      <c r="A247" s="65"/>
      <c r="B247" s="127"/>
      <c r="C247" s="127"/>
      <c r="D247" s="287" t="s">
        <v>88</v>
      </c>
      <c r="E247" s="124">
        <f>SUM(F247+O247)</f>
        <v>513377.02</v>
      </c>
      <c r="F247" s="124">
        <f>SUM(G247+J247+K247+L247+N247)</f>
        <v>513377.02</v>
      </c>
      <c r="G247" s="124">
        <f t="shared" si="42"/>
        <v>513377.02</v>
      </c>
      <c r="H247" s="124">
        <v>0</v>
      </c>
      <c r="I247" s="124">
        <v>513377.02</v>
      </c>
      <c r="J247" s="124">
        <v>0</v>
      </c>
      <c r="K247" s="124">
        <v>0</v>
      </c>
      <c r="L247" s="124">
        <v>0</v>
      </c>
      <c r="M247" s="124">
        <v>0</v>
      </c>
      <c r="N247" s="124">
        <v>0</v>
      </c>
      <c r="O247" s="124">
        <v>0</v>
      </c>
      <c r="P247" s="124">
        <v>0</v>
      </c>
      <c r="Q247" s="125">
        <v>0</v>
      </c>
      <c r="R247" s="125">
        <v>0</v>
      </c>
      <c r="S247" s="125">
        <v>0</v>
      </c>
    </row>
    <row r="248" spans="1:19" ht="17.25" customHeight="1">
      <c r="A248" s="65"/>
      <c r="B248" s="127"/>
      <c r="C248" s="127"/>
      <c r="D248" s="287" t="s">
        <v>87</v>
      </c>
      <c r="E248" s="288">
        <f>E247/E246*100</f>
        <v>91.07534819518686</v>
      </c>
      <c r="F248" s="288">
        <f>F247/F246*100</f>
        <v>91.07534819518686</v>
      </c>
      <c r="G248" s="288">
        <f>G247/G246*100</f>
        <v>91.07534819518686</v>
      </c>
      <c r="H248" s="288">
        <v>0</v>
      </c>
      <c r="I248" s="288">
        <f>I247/I246*100</f>
        <v>91.07534819518686</v>
      </c>
      <c r="J248" s="288">
        <v>0</v>
      </c>
      <c r="K248" s="288">
        <v>0</v>
      </c>
      <c r="L248" s="288">
        <v>0</v>
      </c>
      <c r="M248" s="288">
        <v>0</v>
      </c>
      <c r="N248" s="288">
        <v>0</v>
      </c>
      <c r="O248" s="290">
        <v>0</v>
      </c>
      <c r="P248" s="288">
        <v>0</v>
      </c>
      <c r="Q248" s="288">
        <v>0</v>
      </c>
      <c r="R248" s="288">
        <v>0</v>
      </c>
      <c r="S248" s="288">
        <v>0</v>
      </c>
    </row>
    <row r="249" spans="1:20" ht="58.5" customHeight="1">
      <c r="A249" s="65"/>
      <c r="B249" s="127"/>
      <c r="C249" s="127">
        <v>90019</v>
      </c>
      <c r="D249" s="129" t="s">
        <v>300</v>
      </c>
      <c r="E249" s="124">
        <f>SUM(F249+O249)</f>
        <v>5816.72</v>
      </c>
      <c r="F249" s="124">
        <f>SUM(G249+J249+K249+L249+N249)</f>
        <v>5816.72</v>
      </c>
      <c r="G249" s="124">
        <f t="shared" si="42"/>
        <v>5816.72</v>
      </c>
      <c r="H249" s="289">
        <v>0</v>
      </c>
      <c r="I249" s="289">
        <v>5816.72</v>
      </c>
      <c r="J249" s="124">
        <v>0</v>
      </c>
      <c r="K249" s="124">
        <v>0</v>
      </c>
      <c r="L249" s="124">
        <v>0</v>
      </c>
      <c r="M249" s="124">
        <v>0</v>
      </c>
      <c r="N249" s="124">
        <v>0</v>
      </c>
      <c r="O249" s="124">
        <v>0</v>
      </c>
      <c r="P249" s="124">
        <v>0</v>
      </c>
      <c r="Q249" s="124">
        <v>0</v>
      </c>
      <c r="R249" s="124">
        <v>0</v>
      </c>
      <c r="S249" s="124">
        <v>0</v>
      </c>
      <c r="T249" s="2"/>
    </row>
    <row r="250" spans="1:19" ht="23.25" customHeight="1">
      <c r="A250" s="65"/>
      <c r="B250" s="127"/>
      <c r="C250" s="127"/>
      <c r="D250" s="287" t="s">
        <v>88</v>
      </c>
      <c r="E250" s="124">
        <f>SUM(F250+O250)</f>
        <v>5816.72</v>
      </c>
      <c r="F250" s="124">
        <f>SUM(G250+J250+K250+L250+N250)</f>
        <v>5816.72</v>
      </c>
      <c r="G250" s="124">
        <f t="shared" si="42"/>
        <v>5816.72</v>
      </c>
      <c r="H250" s="124">
        <v>0</v>
      </c>
      <c r="I250" s="289">
        <v>5816.72</v>
      </c>
      <c r="J250" s="124">
        <v>0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24">
        <v>0</v>
      </c>
      <c r="Q250" s="125">
        <v>0</v>
      </c>
      <c r="R250" s="125">
        <v>0</v>
      </c>
      <c r="S250" s="125">
        <v>0</v>
      </c>
    </row>
    <row r="251" spans="1:19" ht="23.25" customHeight="1">
      <c r="A251" s="65"/>
      <c r="B251" s="127"/>
      <c r="C251" s="127"/>
      <c r="D251" s="287" t="s">
        <v>87</v>
      </c>
      <c r="E251" s="288">
        <f>E250/E249*100</f>
        <v>100</v>
      </c>
      <c r="F251" s="288">
        <f>F250/F249*100</f>
        <v>100</v>
      </c>
      <c r="G251" s="288">
        <f>G250/G249*100</f>
        <v>100</v>
      </c>
      <c r="H251" s="288">
        <v>0</v>
      </c>
      <c r="I251" s="288">
        <f>I250/I249*100</f>
        <v>100</v>
      </c>
      <c r="J251" s="288">
        <v>0</v>
      </c>
      <c r="K251" s="288">
        <v>0</v>
      </c>
      <c r="L251" s="288">
        <v>0</v>
      </c>
      <c r="M251" s="288">
        <v>0</v>
      </c>
      <c r="N251" s="288">
        <v>0</v>
      </c>
      <c r="O251" s="290">
        <v>0</v>
      </c>
      <c r="P251" s="288">
        <v>0</v>
      </c>
      <c r="Q251" s="288">
        <v>0</v>
      </c>
      <c r="R251" s="288">
        <v>0</v>
      </c>
      <c r="S251" s="288">
        <v>0</v>
      </c>
    </row>
    <row r="252" spans="1:20" ht="50.25" customHeight="1">
      <c r="A252" s="65"/>
      <c r="B252" s="127"/>
      <c r="C252" s="127">
        <v>90025</v>
      </c>
      <c r="D252" s="129" t="s">
        <v>374</v>
      </c>
      <c r="E252" s="124">
        <f>SUM(F252+O252)</f>
        <v>78627</v>
      </c>
      <c r="F252" s="124">
        <f>SUM(G252+J252+K252+L252+N252)</f>
        <v>78627</v>
      </c>
      <c r="G252" s="124">
        <f>+SUM(H252+I252)</f>
        <v>78627</v>
      </c>
      <c r="H252" s="289">
        <v>0</v>
      </c>
      <c r="I252" s="289">
        <v>78627</v>
      </c>
      <c r="J252" s="124">
        <v>0</v>
      </c>
      <c r="K252" s="124">
        <v>0</v>
      </c>
      <c r="L252" s="124">
        <v>0</v>
      </c>
      <c r="M252" s="124">
        <v>0</v>
      </c>
      <c r="N252" s="124">
        <v>0</v>
      </c>
      <c r="O252" s="124">
        <v>0</v>
      </c>
      <c r="P252" s="124">
        <v>0</v>
      </c>
      <c r="Q252" s="124">
        <v>0</v>
      </c>
      <c r="R252" s="124">
        <v>0</v>
      </c>
      <c r="S252" s="124">
        <v>0</v>
      </c>
      <c r="T252" s="2"/>
    </row>
    <row r="253" spans="1:20" ht="23.25" customHeight="1">
      <c r="A253" s="65"/>
      <c r="B253" s="127"/>
      <c r="C253" s="127"/>
      <c r="D253" s="287" t="s">
        <v>88</v>
      </c>
      <c r="E253" s="124">
        <f>SUM(F253+O253)</f>
        <v>70591.34</v>
      </c>
      <c r="F253" s="124">
        <f>SUM(G253+J253+K253+L253+N253)</f>
        <v>70591.34</v>
      </c>
      <c r="G253" s="124">
        <f>+SUM(H253+I253)</f>
        <v>70591.34</v>
      </c>
      <c r="H253" s="124">
        <v>0</v>
      </c>
      <c r="I253" s="124">
        <v>70591.34</v>
      </c>
      <c r="J253" s="124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24">
        <v>0</v>
      </c>
      <c r="Q253" s="125">
        <v>0</v>
      </c>
      <c r="R253" s="125">
        <v>0</v>
      </c>
      <c r="S253" s="125">
        <v>0</v>
      </c>
      <c r="T253" s="2"/>
    </row>
    <row r="254" spans="1:20" ht="18.75" customHeight="1">
      <c r="A254" s="65"/>
      <c r="B254" s="127"/>
      <c r="C254" s="127"/>
      <c r="D254" s="287" t="s">
        <v>87</v>
      </c>
      <c r="E254" s="288">
        <f>E253/E252*100</f>
        <v>89.78002467345823</v>
      </c>
      <c r="F254" s="288">
        <f>F253/F252*100</f>
        <v>89.78002467345823</v>
      </c>
      <c r="G254" s="288">
        <f>G253/G252*100</f>
        <v>89.78002467345823</v>
      </c>
      <c r="H254" s="288">
        <v>0</v>
      </c>
      <c r="I254" s="288">
        <f>I253/I252*100</f>
        <v>89.78002467345823</v>
      </c>
      <c r="J254" s="288">
        <v>0</v>
      </c>
      <c r="K254" s="288">
        <v>0</v>
      </c>
      <c r="L254" s="288">
        <v>0</v>
      </c>
      <c r="M254" s="288">
        <v>0</v>
      </c>
      <c r="N254" s="288">
        <v>0</v>
      </c>
      <c r="O254" s="290">
        <v>0</v>
      </c>
      <c r="P254" s="288">
        <v>0</v>
      </c>
      <c r="Q254" s="288">
        <v>0</v>
      </c>
      <c r="R254" s="288">
        <v>0</v>
      </c>
      <c r="S254" s="288">
        <v>0</v>
      </c>
      <c r="T254" s="2"/>
    </row>
    <row r="255" spans="1:19" ht="49.5" customHeight="1">
      <c r="A255" s="65"/>
      <c r="B255" s="127"/>
      <c r="C255" s="127">
        <v>90026</v>
      </c>
      <c r="D255" s="287" t="s">
        <v>363</v>
      </c>
      <c r="E255" s="124">
        <f>SUM(F255+O255)</f>
        <v>44500</v>
      </c>
      <c r="F255" s="124">
        <f>SUM(G255+J255+K255+L255+N255)</f>
        <v>43500</v>
      </c>
      <c r="G255" s="124">
        <f>+SUM(H255+I255)</f>
        <v>43500</v>
      </c>
      <c r="H255" s="289">
        <v>0</v>
      </c>
      <c r="I255" s="289">
        <v>43500</v>
      </c>
      <c r="J255" s="124">
        <v>0</v>
      </c>
      <c r="K255" s="124">
        <v>0</v>
      </c>
      <c r="L255" s="124">
        <v>0</v>
      </c>
      <c r="M255" s="124">
        <v>0</v>
      </c>
      <c r="N255" s="124">
        <v>0</v>
      </c>
      <c r="O255" s="124">
        <v>1000</v>
      </c>
      <c r="P255" s="124">
        <v>1000</v>
      </c>
      <c r="Q255" s="124">
        <v>1000</v>
      </c>
      <c r="R255" s="124">
        <v>0</v>
      </c>
      <c r="S255" s="124">
        <v>0</v>
      </c>
    </row>
    <row r="256" spans="1:19" ht="27" customHeight="1">
      <c r="A256" s="65"/>
      <c r="B256" s="127"/>
      <c r="C256" s="127"/>
      <c r="D256" s="287" t="s">
        <v>88</v>
      </c>
      <c r="E256" s="124">
        <f>SUM(F256+O256)</f>
        <v>37926.34</v>
      </c>
      <c r="F256" s="124">
        <f>SUM(G256+J256+K256+L256+N256)</f>
        <v>37926.34</v>
      </c>
      <c r="G256" s="124">
        <f>+SUM(H256+I256)</f>
        <v>37926.34</v>
      </c>
      <c r="H256" s="124">
        <v>0</v>
      </c>
      <c r="I256" s="124">
        <v>37926.34</v>
      </c>
      <c r="J256" s="124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24">
        <v>0</v>
      </c>
      <c r="Q256" s="125">
        <v>0</v>
      </c>
      <c r="R256" s="125">
        <v>0</v>
      </c>
      <c r="S256" s="125">
        <v>0</v>
      </c>
    </row>
    <row r="257" spans="1:19" ht="20.25" customHeight="1">
      <c r="A257" s="65"/>
      <c r="B257" s="127"/>
      <c r="C257" s="127"/>
      <c r="D257" s="287" t="s">
        <v>87</v>
      </c>
      <c r="E257" s="288">
        <f>E256/E255*100</f>
        <v>85.22773033707864</v>
      </c>
      <c r="F257" s="288">
        <f>F256/F255*100</f>
        <v>87.18698850574712</v>
      </c>
      <c r="G257" s="288">
        <f>G256/G255*100</f>
        <v>87.18698850574712</v>
      </c>
      <c r="H257" s="288">
        <v>0</v>
      </c>
      <c r="I257" s="288">
        <f>I256/I255*100</f>
        <v>87.18698850574712</v>
      </c>
      <c r="J257" s="288">
        <v>0</v>
      </c>
      <c r="K257" s="288">
        <v>0</v>
      </c>
      <c r="L257" s="288">
        <v>0</v>
      </c>
      <c r="M257" s="288">
        <v>0</v>
      </c>
      <c r="N257" s="288">
        <v>0</v>
      </c>
      <c r="O257" s="290">
        <v>0</v>
      </c>
      <c r="P257" s="288">
        <v>0</v>
      </c>
      <c r="Q257" s="288">
        <v>0</v>
      </c>
      <c r="R257" s="288">
        <v>0</v>
      </c>
      <c r="S257" s="288">
        <v>0</v>
      </c>
    </row>
    <row r="258" spans="1:19" ht="27" customHeight="1">
      <c r="A258" s="131"/>
      <c r="B258" s="127"/>
      <c r="C258" s="127">
        <v>90095</v>
      </c>
      <c r="D258" s="129" t="s">
        <v>257</v>
      </c>
      <c r="E258" s="124">
        <f>SUM(F258+O258)</f>
        <v>57327.36</v>
      </c>
      <c r="F258" s="124">
        <f>SUM(G258+J258+K258+L258+N258)</f>
        <v>57327.36</v>
      </c>
      <c r="G258" s="124">
        <f t="shared" si="42"/>
        <v>39000</v>
      </c>
      <c r="H258" s="289">
        <v>0</v>
      </c>
      <c r="I258" s="289">
        <v>39000</v>
      </c>
      <c r="J258" s="289">
        <v>18327.36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24">
        <v>0</v>
      </c>
      <c r="Q258" s="124">
        <v>0</v>
      </c>
      <c r="R258" s="124">
        <v>0</v>
      </c>
      <c r="S258" s="124">
        <v>0</v>
      </c>
    </row>
    <row r="259" spans="1:19" ht="25.5" customHeight="1">
      <c r="A259" s="65"/>
      <c r="B259" s="127"/>
      <c r="C259" s="127"/>
      <c r="D259" s="287" t="s">
        <v>88</v>
      </c>
      <c r="E259" s="124">
        <f>SUM(F259+O259)</f>
        <v>55812.12</v>
      </c>
      <c r="F259" s="124">
        <f>SUM(G259+J259+K259+L259+N259)</f>
        <v>55812.12</v>
      </c>
      <c r="G259" s="124">
        <f t="shared" si="42"/>
        <v>37484.76</v>
      </c>
      <c r="H259" s="124">
        <v>0</v>
      </c>
      <c r="I259" s="124">
        <v>37484.76</v>
      </c>
      <c r="J259" s="124">
        <v>18327.36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24">
        <v>0</v>
      </c>
      <c r="Q259" s="125">
        <v>0</v>
      </c>
      <c r="R259" s="125">
        <v>0</v>
      </c>
      <c r="S259" s="125">
        <v>0</v>
      </c>
    </row>
    <row r="260" spans="1:21" ht="17.25" customHeight="1">
      <c r="A260" s="65"/>
      <c r="B260" s="127"/>
      <c r="C260" s="127"/>
      <c r="D260" s="287" t="s">
        <v>87</v>
      </c>
      <c r="E260" s="288">
        <f>E259/E258*100</f>
        <v>97.35686415700985</v>
      </c>
      <c r="F260" s="288">
        <f>F259/F258*100</f>
        <v>97.35686415700985</v>
      </c>
      <c r="G260" s="288">
        <f>G259/G258*100</f>
        <v>96.11476923076924</v>
      </c>
      <c r="H260" s="288">
        <v>0</v>
      </c>
      <c r="I260" s="288">
        <f>I259/I258*100</f>
        <v>96.11476923076924</v>
      </c>
      <c r="J260" s="288">
        <f>J259/J258*100</f>
        <v>100</v>
      </c>
      <c r="K260" s="288">
        <v>0</v>
      </c>
      <c r="L260" s="288">
        <v>0</v>
      </c>
      <c r="M260" s="288">
        <v>0</v>
      </c>
      <c r="N260" s="288">
        <v>0</v>
      </c>
      <c r="O260" s="288">
        <v>0</v>
      </c>
      <c r="P260" s="288">
        <v>0</v>
      </c>
      <c r="Q260" s="288">
        <v>0</v>
      </c>
      <c r="R260" s="288">
        <v>0</v>
      </c>
      <c r="S260" s="288">
        <v>0</v>
      </c>
      <c r="T260" s="2"/>
      <c r="U260" s="2"/>
    </row>
    <row r="261" spans="1:21" ht="33.75" customHeight="1">
      <c r="A261" s="65"/>
      <c r="B261" s="122">
        <v>921</v>
      </c>
      <c r="C261" s="122"/>
      <c r="D261" s="123" t="s">
        <v>301</v>
      </c>
      <c r="E261" s="120">
        <f>SUM(F261+O261)</f>
        <v>883178</v>
      </c>
      <c r="F261" s="120">
        <f>SUM(G261+J261+K261+L261+N261)</f>
        <v>754683.77</v>
      </c>
      <c r="G261" s="120">
        <f t="shared" si="42"/>
        <v>97183.77</v>
      </c>
      <c r="H261" s="209">
        <f aca="true" t="shared" si="44" ref="H261:J262">SUM(H264+H267+H270+H273)</f>
        <v>28536.36</v>
      </c>
      <c r="I261" s="209">
        <f t="shared" si="44"/>
        <v>68647.41</v>
      </c>
      <c r="J261" s="209">
        <f t="shared" si="44"/>
        <v>657500</v>
      </c>
      <c r="K261" s="209">
        <f aca="true" t="shared" si="45" ref="K261:P261">SUM(K264+K267+K270)</f>
        <v>0</v>
      </c>
      <c r="L261" s="209">
        <f t="shared" si="45"/>
        <v>0</v>
      </c>
      <c r="M261" s="209">
        <f t="shared" si="45"/>
        <v>0</v>
      </c>
      <c r="N261" s="209">
        <f t="shared" si="45"/>
        <v>0</v>
      </c>
      <c r="O261" s="209">
        <f t="shared" si="45"/>
        <v>128494.23</v>
      </c>
      <c r="P261" s="209">
        <f t="shared" si="45"/>
        <v>128494.23</v>
      </c>
      <c r="Q261" s="130">
        <v>0</v>
      </c>
      <c r="R261" s="130">
        <v>0</v>
      </c>
      <c r="S261" s="130">
        <v>0</v>
      </c>
      <c r="T261" s="2"/>
      <c r="U261" s="2"/>
    </row>
    <row r="262" spans="1:21" ht="23.25" customHeight="1">
      <c r="A262" s="65"/>
      <c r="B262" s="127"/>
      <c r="C262" s="127"/>
      <c r="D262" s="284" t="s">
        <v>88</v>
      </c>
      <c r="E262" s="120">
        <f>SUM(F262+O262)</f>
        <v>871397.22</v>
      </c>
      <c r="F262" s="120">
        <f>SUM(G262+J262+K262+L262+N262)</f>
        <v>743532.02</v>
      </c>
      <c r="G262" s="120">
        <f t="shared" si="42"/>
        <v>86032.01999999999</v>
      </c>
      <c r="H262" s="209">
        <f t="shared" si="44"/>
        <v>26627.47</v>
      </c>
      <c r="I262" s="209">
        <f t="shared" si="44"/>
        <v>59404.549999999996</v>
      </c>
      <c r="J262" s="209">
        <f t="shared" si="44"/>
        <v>657500</v>
      </c>
      <c r="K262" s="209">
        <f aca="true" t="shared" si="46" ref="K262:P262">SUM(K265+K268+K271)</f>
        <v>0</v>
      </c>
      <c r="L262" s="209">
        <f t="shared" si="46"/>
        <v>0</v>
      </c>
      <c r="M262" s="209">
        <f t="shared" si="46"/>
        <v>0</v>
      </c>
      <c r="N262" s="209">
        <f t="shared" si="46"/>
        <v>0</v>
      </c>
      <c r="O262" s="209">
        <f t="shared" si="46"/>
        <v>127865.2</v>
      </c>
      <c r="P262" s="209">
        <f t="shared" si="46"/>
        <v>127865.2</v>
      </c>
      <c r="Q262" s="130">
        <v>0</v>
      </c>
      <c r="R262" s="130">
        <v>0</v>
      </c>
      <c r="S262" s="130">
        <v>0</v>
      </c>
      <c r="T262" s="2"/>
      <c r="U262" s="2"/>
    </row>
    <row r="263" spans="1:21" ht="15.75" customHeight="1">
      <c r="A263" s="65"/>
      <c r="B263" s="127"/>
      <c r="C263" s="127"/>
      <c r="D263" s="284" t="s">
        <v>87</v>
      </c>
      <c r="E263" s="285">
        <f aca="true" t="shared" si="47" ref="E263:J263">E262/E261*100</f>
        <v>98.66609222602918</v>
      </c>
      <c r="F263" s="285">
        <f t="shared" si="47"/>
        <v>98.52232810041748</v>
      </c>
      <c r="G263" s="285">
        <f t="shared" si="47"/>
        <v>88.52509014622501</v>
      </c>
      <c r="H263" s="285">
        <f t="shared" si="47"/>
        <v>93.31067452190818</v>
      </c>
      <c r="I263" s="285">
        <f t="shared" si="47"/>
        <v>86.53574839895633</v>
      </c>
      <c r="J263" s="285">
        <f t="shared" si="47"/>
        <v>100</v>
      </c>
      <c r="K263" s="285">
        <v>0</v>
      </c>
      <c r="L263" s="285">
        <v>0</v>
      </c>
      <c r="M263" s="285">
        <v>0</v>
      </c>
      <c r="N263" s="285">
        <v>0</v>
      </c>
      <c r="O263" s="209">
        <f>SUM(O266+O269+O272)</f>
        <v>99.51046050861584</v>
      </c>
      <c r="P263" s="285">
        <f>P262/P261*100</f>
        <v>99.51046050861584</v>
      </c>
      <c r="Q263" s="285">
        <v>0</v>
      </c>
      <c r="R263" s="285">
        <v>0</v>
      </c>
      <c r="S263" s="285">
        <v>0</v>
      </c>
      <c r="T263" s="2"/>
      <c r="U263" s="2"/>
    </row>
    <row r="264" spans="1:21" ht="23.25" customHeight="1">
      <c r="A264" s="65"/>
      <c r="B264" s="127"/>
      <c r="C264" s="127">
        <v>92105</v>
      </c>
      <c r="D264" s="129" t="s">
        <v>302</v>
      </c>
      <c r="E264" s="124">
        <f>SUM(F264+O264)</f>
        <v>21878</v>
      </c>
      <c r="F264" s="124">
        <f>SUM(G264+J264+K264+L264+N264)</f>
        <v>21878</v>
      </c>
      <c r="G264" s="124">
        <f t="shared" si="42"/>
        <v>21878</v>
      </c>
      <c r="H264" s="289">
        <v>21878</v>
      </c>
      <c r="I264" s="289">
        <v>0</v>
      </c>
      <c r="J264" s="289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24">
        <v>0</v>
      </c>
      <c r="Q264" s="124">
        <v>0</v>
      </c>
      <c r="R264" s="124">
        <v>0</v>
      </c>
      <c r="S264" s="124">
        <v>0</v>
      </c>
      <c r="T264" s="2"/>
      <c r="U264" s="2"/>
    </row>
    <row r="265" spans="1:21" ht="28.5" customHeight="1">
      <c r="A265" s="65"/>
      <c r="B265" s="127"/>
      <c r="C265" s="127"/>
      <c r="D265" s="287" t="s">
        <v>88</v>
      </c>
      <c r="E265" s="124">
        <f>SUM(F265+O265)</f>
        <v>19969.11</v>
      </c>
      <c r="F265" s="124">
        <f>SUM(G265+J265+K265+L265+N265)</f>
        <v>19969.11</v>
      </c>
      <c r="G265" s="124">
        <f t="shared" si="42"/>
        <v>19969.11</v>
      </c>
      <c r="H265" s="124">
        <v>19969.11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24">
        <v>0</v>
      </c>
      <c r="Q265" s="125">
        <v>0</v>
      </c>
      <c r="R265" s="125">
        <v>0</v>
      </c>
      <c r="S265" s="125">
        <v>0</v>
      </c>
      <c r="T265" s="2"/>
      <c r="U265" s="2"/>
    </row>
    <row r="266" spans="1:20" ht="21" customHeight="1">
      <c r="A266" s="65"/>
      <c r="B266" s="183"/>
      <c r="C266" s="127"/>
      <c r="D266" s="287" t="s">
        <v>87</v>
      </c>
      <c r="E266" s="288">
        <f>E265/E264*100</f>
        <v>91.2748423073407</v>
      </c>
      <c r="F266" s="288">
        <f>F265/F264*100</f>
        <v>91.2748423073407</v>
      </c>
      <c r="G266" s="288">
        <f>G265/G264*100</f>
        <v>91.2748423073407</v>
      </c>
      <c r="H266" s="288">
        <f>H265/H264*100</f>
        <v>91.2748423073407</v>
      </c>
      <c r="I266" s="288">
        <v>0</v>
      </c>
      <c r="J266" s="288">
        <v>0</v>
      </c>
      <c r="K266" s="288">
        <v>0</v>
      </c>
      <c r="L266" s="288">
        <v>0</v>
      </c>
      <c r="M266" s="288">
        <v>0</v>
      </c>
      <c r="N266" s="288">
        <v>0</v>
      </c>
      <c r="O266" s="290">
        <v>0</v>
      </c>
      <c r="P266" s="288">
        <v>0</v>
      </c>
      <c r="Q266" s="288">
        <v>0</v>
      </c>
      <c r="R266" s="288">
        <v>0</v>
      </c>
      <c r="S266" s="288">
        <v>0</v>
      </c>
      <c r="T266" s="2"/>
    </row>
    <row r="267" spans="1:19" ht="25.5" customHeight="1">
      <c r="A267" s="131"/>
      <c r="B267" s="127"/>
      <c r="C267" s="127">
        <v>92109</v>
      </c>
      <c r="D267" s="129" t="s">
        <v>303</v>
      </c>
      <c r="E267" s="124">
        <f>SUM(F267+O267)</f>
        <v>604200</v>
      </c>
      <c r="F267" s="124">
        <f>SUM(G267+J267+K267+L267+N267)</f>
        <v>475705.77</v>
      </c>
      <c r="G267" s="124">
        <f t="shared" si="42"/>
        <v>57205.770000000004</v>
      </c>
      <c r="H267" s="289">
        <v>6658.36</v>
      </c>
      <c r="I267" s="289">
        <v>50547.41</v>
      </c>
      <c r="J267" s="289">
        <v>418500</v>
      </c>
      <c r="K267" s="289">
        <v>0</v>
      </c>
      <c r="L267" s="289">
        <v>0</v>
      </c>
      <c r="M267" s="289">
        <v>0</v>
      </c>
      <c r="N267" s="289">
        <v>0</v>
      </c>
      <c r="O267" s="289">
        <v>128494.23</v>
      </c>
      <c r="P267" s="289">
        <v>128494.23</v>
      </c>
      <c r="Q267" s="124">
        <v>0</v>
      </c>
      <c r="R267" s="124">
        <v>0</v>
      </c>
      <c r="S267" s="124">
        <v>0</v>
      </c>
    </row>
    <row r="268" spans="1:19" ht="29.25" customHeight="1">
      <c r="A268" s="131"/>
      <c r="B268" s="127"/>
      <c r="C268" s="127"/>
      <c r="D268" s="287" t="s">
        <v>88</v>
      </c>
      <c r="E268" s="124">
        <f>SUM(F268+O268)</f>
        <v>598460.62</v>
      </c>
      <c r="F268" s="124">
        <f>SUM(G268+J268+K268+L268+N268)</f>
        <v>470595.42</v>
      </c>
      <c r="G268" s="124">
        <f>+SUM(H268+I268)</f>
        <v>52095.42</v>
      </c>
      <c r="H268" s="289">
        <v>6658.36</v>
      </c>
      <c r="I268" s="124">
        <v>45437.06</v>
      </c>
      <c r="J268" s="289">
        <v>418500</v>
      </c>
      <c r="K268" s="124">
        <v>0</v>
      </c>
      <c r="L268" s="124">
        <v>0</v>
      </c>
      <c r="M268" s="124">
        <v>0</v>
      </c>
      <c r="N268" s="124">
        <v>0</v>
      </c>
      <c r="O268" s="124">
        <v>127865.2</v>
      </c>
      <c r="P268" s="124">
        <v>127865.2</v>
      </c>
      <c r="Q268" s="125">
        <v>0</v>
      </c>
      <c r="R268" s="125">
        <v>0</v>
      </c>
      <c r="S268" s="125">
        <v>0</v>
      </c>
    </row>
    <row r="269" spans="1:19" ht="18" customHeight="1">
      <c r="A269" s="65"/>
      <c r="B269" s="127"/>
      <c r="C269" s="127"/>
      <c r="D269" s="287" t="s">
        <v>87</v>
      </c>
      <c r="E269" s="288">
        <f aca="true" t="shared" si="48" ref="E269:J269">E268/E267*100</f>
        <v>99.05008606421714</v>
      </c>
      <c r="F269" s="288">
        <f t="shared" si="48"/>
        <v>98.92573302190553</v>
      </c>
      <c r="G269" s="288">
        <f t="shared" si="48"/>
        <v>91.06672281484892</v>
      </c>
      <c r="H269" s="288">
        <f t="shared" si="48"/>
        <v>100</v>
      </c>
      <c r="I269" s="288">
        <f t="shared" si="48"/>
        <v>89.88998645034432</v>
      </c>
      <c r="J269" s="288">
        <f t="shared" si="48"/>
        <v>100</v>
      </c>
      <c r="K269" s="288">
        <v>0</v>
      </c>
      <c r="L269" s="288">
        <v>0</v>
      </c>
      <c r="M269" s="288">
        <v>0</v>
      </c>
      <c r="N269" s="288">
        <v>0</v>
      </c>
      <c r="O269" s="288">
        <f>O268/O267*100</f>
        <v>99.51046050861584</v>
      </c>
      <c r="P269" s="288">
        <f>P268/P267*100</f>
        <v>99.51046050861584</v>
      </c>
      <c r="Q269" s="288">
        <v>0</v>
      </c>
      <c r="R269" s="288">
        <v>0</v>
      </c>
      <c r="S269" s="288">
        <v>0</v>
      </c>
    </row>
    <row r="270" spans="1:20" ht="15" customHeight="1">
      <c r="A270" s="65"/>
      <c r="B270" s="127"/>
      <c r="C270" s="127">
        <v>92116</v>
      </c>
      <c r="D270" s="129" t="s">
        <v>304</v>
      </c>
      <c r="E270" s="124">
        <f>SUM(F270+O270)</f>
        <v>239000</v>
      </c>
      <c r="F270" s="124">
        <f>SUM(G270+J270+K270+L270+N270)</f>
        <v>239000</v>
      </c>
      <c r="G270" s="124">
        <f t="shared" si="42"/>
        <v>0</v>
      </c>
      <c r="H270" s="289">
        <v>0</v>
      </c>
      <c r="I270" s="289">
        <v>0</v>
      </c>
      <c r="J270" s="289">
        <v>239000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24">
        <v>0</v>
      </c>
      <c r="Q270" s="124">
        <v>0</v>
      </c>
      <c r="R270" s="124">
        <v>0</v>
      </c>
      <c r="S270" s="124">
        <v>0</v>
      </c>
      <c r="T270" s="2"/>
    </row>
    <row r="271" spans="1:20" ht="25.5" customHeight="1">
      <c r="A271" s="65"/>
      <c r="B271" s="127"/>
      <c r="C271" s="127"/>
      <c r="D271" s="287" t="s">
        <v>88</v>
      </c>
      <c r="E271" s="124">
        <f>SUM(F271+O271)</f>
        <v>239000</v>
      </c>
      <c r="F271" s="124">
        <f>SUM(G271+J271+K271+L271+N271)</f>
        <v>239000</v>
      </c>
      <c r="G271" s="124">
        <f t="shared" si="42"/>
        <v>0</v>
      </c>
      <c r="H271" s="124">
        <v>0</v>
      </c>
      <c r="I271" s="124">
        <v>0</v>
      </c>
      <c r="J271" s="289">
        <v>239000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24">
        <v>0</v>
      </c>
      <c r="Q271" s="125">
        <v>0</v>
      </c>
      <c r="R271" s="125">
        <v>0</v>
      </c>
      <c r="S271" s="125">
        <v>0</v>
      </c>
      <c r="T271" s="2"/>
    </row>
    <row r="272" spans="1:20" ht="13.5" customHeight="1">
      <c r="A272" s="65"/>
      <c r="B272" s="127"/>
      <c r="C272" s="127"/>
      <c r="D272" s="287" t="s">
        <v>87</v>
      </c>
      <c r="E272" s="288">
        <f>E271/E270*100</f>
        <v>100</v>
      </c>
      <c r="F272" s="288">
        <f>F271/F270*100</f>
        <v>100</v>
      </c>
      <c r="G272" s="124">
        <f t="shared" si="42"/>
        <v>0</v>
      </c>
      <c r="H272" s="288">
        <v>0</v>
      </c>
      <c r="I272" s="288">
        <v>0</v>
      </c>
      <c r="J272" s="288">
        <f>J271/J270*100</f>
        <v>100</v>
      </c>
      <c r="K272" s="288">
        <v>0</v>
      </c>
      <c r="L272" s="288">
        <v>0</v>
      </c>
      <c r="M272" s="288">
        <v>0</v>
      </c>
      <c r="N272" s="288">
        <v>0</v>
      </c>
      <c r="O272" s="290">
        <v>0</v>
      </c>
      <c r="P272" s="288">
        <v>0</v>
      </c>
      <c r="Q272" s="288">
        <v>0</v>
      </c>
      <c r="R272" s="288">
        <v>0</v>
      </c>
      <c r="S272" s="288">
        <v>0</v>
      </c>
      <c r="T272" s="2"/>
    </row>
    <row r="273" spans="1:20" ht="23.25" customHeight="1">
      <c r="A273" s="131"/>
      <c r="B273" s="127"/>
      <c r="C273" s="127">
        <v>92195</v>
      </c>
      <c r="D273" s="129" t="s">
        <v>257</v>
      </c>
      <c r="E273" s="124">
        <f>SUM(F273+O273)</f>
        <v>18100</v>
      </c>
      <c r="F273" s="124">
        <f>SUM(G273+J273+K273+L273+N273)</f>
        <v>18100</v>
      </c>
      <c r="G273" s="124">
        <f t="shared" si="42"/>
        <v>18100</v>
      </c>
      <c r="H273" s="289">
        <v>0</v>
      </c>
      <c r="I273" s="289">
        <v>18100</v>
      </c>
      <c r="J273" s="124">
        <v>0</v>
      </c>
      <c r="K273" s="124">
        <v>0</v>
      </c>
      <c r="L273" s="124">
        <v>0</v>
      </c>
      <c r="M273" s="124">
        <v>0</v>
      </c>
      <c r="N273" s="124">
        <v>0</v>
      </c>
      <c r="O273" s="124">
        <v>0</v>
      </c>
      <c r="P273" s="124">
        <v>0</v>
      </c>
      <c r="Q273" s="124">
        <v>0</v>
      </c>
      <c r="R273" s="124">
        <v>0</v>
      </c>
      <c r="S273" s="124">
        <v>0</v>
      </c>
      <c r="T273" s="2"/>
    </row>
    <row r="274" spans="1:20" ht="24.75" customHeight="1">
      <c r="A274" s="131"/>
      <c r="B274" s="127"/>
      <c r="C274" s="127"/>
      <c r="D274" s="287" t="s">
        <v>88</v>
      </c>
      <c r="E274" s="124">
        <f>SUM(F274+O274)</f>
        <v>13967.49</v>
      </c>
      <c r="F274" s="124">
        <f>SUM(G274+J274+K274+L274+N274)</f>
        <v>13967.49</v>
      </c>
      <c r="G274" s="124">
        <f t="shared" si="42"/>
        <v>13967.49</v>
      </c>
      <c r="H274" s="124">
        <v>0</v>
      </c>
      <c r="I274" s="124">
        <v>13967.49</v>
      </c>
      <c r="J274" s="124">
        <v>0</v>
      </c>
      <c r="K274" s="124">
        <v>0</v>
      </c>
      <c r="L274" s="124">
        <v>0</v>
      </c>
      <c r="M274" s="124">
        <v>0</v>
      </c>
      <c r="N274" s="124">
        <v>0</v>
      </c>
      <c r="O274" s="124">
        <v>0</v>
      </c>
      <c r="P274" s="124">
        <v>0</v>
      </c>
      <c r="Q274" s="125">
        <v>0</v>
      </c>
      <c r="R274" s="125">
        <v>0</v>
      </c>
      <c r="S274" s="125">
        <v>0</v>
      </c>
      <c r="T274" s="2"/>
    </row>
    <row r="275" spans="1:20" ht="18.75" customHeight="1">
      <c r="A275" s="131"/>
      <c r="B275" s="127"/>
      <c r="C275" s="127"/>
      <c r="D275" s="287" t="s">
        <v>87</v>
      </c>
      <c r="E275" s="288">
        <f>E274/E273*100</f>
        <v>77.16845303867403</v>
      </c>
      <c r="F275" s="288">
        <f>F274/F273*100</f>
        <v>77.16845303867403</v>
      </c>
      <c r="G275" s="288">
        <f>G274/G273*100</f>
        <v>77.16845303867403</v>
      </c>
      <c r="H275" s="288">
        <v>0</v>
      </c>
      <c r="I275" s="288">
        <f>I274/I273*100</f>
        <v>77.16845303867403</v>
      </c>
      <c r="J275" s="288">
        <v>0</v>
      </c>
      <c r="K275" s="288">
        <v>0</v>
      </c>
      <c r="L275" s="288">
        <v>0</v>
      </c>
      <c r="M275" s="288">
        <v>0</v>
      </c>
      <c r="N275" s="288">
        <v>0</v>
      </c>
      <c r="O275" s="290">
        <v>0</v>
      </c>
      <c r="P275" s="288">
        <v>0</v>
      </c>
      <c r="Q275" s="288">
        <v>0</v>
      </c>
      <c r="R275" s="288">
        <v>0</v>
      </c>
      <c r="S275" s="288">
        <v>0</v>
      </c>
      <c r="T275" s="2"/>
    </row>
    <row r="276" spans="1:20" ht="76.5" customHeight="1">
      <c r="A276" s="65"/>
      <c r="B276" s="122">
        <v>925</v>
      </c>
      <c r="C276" s="127"/>
      <c r="D276" s="284" t="s">
        <v>365</v>
      </c>
      <c r="E276" s="120">
        <f>SUM(F276+O276)</f>
        <v>1180</v>
      </c>
      <c r="F276" s="120">
        <f>SUM(G276+J276+K276+L276+N276)</f>
        <v>1180</v>
      </c>
      <c r="G276" s="120">
        <f>+SUM(H276+I276)</f>
        <v>1180</v>
      </c>
      <c r="H276" s="209">
        <f aca="true" t="shared" si="49" ref="H276:P276">SUM(H279)</f>
        <v>0</v>
      </c>
      <c r="I276" s="209">
        <f t="shared" si="49"/>
        <v>1180</v>
      </c>
      <c r="J276" s="209">
        <f t="shared" si="49"/>
        <v>0</v>
      </c>
      <c r="K276" s="209">
        <f t="shared" si="49"/>
        <v>0</v>
      </c>
      <c r="L276" s="209">
        <f t="shared" si="49"/>
        <v>0</v>
      </c>
      <c r="M276" s="209">
        <f t="shared" si="49"/>
        <v>0</v>
      </c>
      <c r="N276" s="209">
        <f t="shared" si="49"/>
        <v>0</v>
      </c>
      <c r="O276" s="209">
        <f t="shared" si="49"/>
        <v>0</v>
      </c>
      <c r="P276" s="209">
        <f t="shared" si="49"/>
        <v>0</v>
      </c>
      <c r="Q276" s="130">
        <v>0</v>
      </c>
      <c r="R276" s="130">
        <v>0</v>
      </c>
      <c r="S276" s="130">
        <v>0</v>
      </c>
      <c r="T276" s="2"/>
    </row>
    <row r="277" spans="1:20" ht="24.75" customHeight="1">
      <c r="A277" s="65"/>
      <c r="B277" s="127"/>
      <c r="C277" s="127"/>
      <c r="D277" s="284" t="s">
        <v>88</v>
      </c>
      <c r="E277" s="120">
        <f>SUM(F277+O277)</f>
        <v>0</v>
      </c>
      <c r="F277" s="120">
        <f>SUM(G277+J277+K277+L277+N277)</f>
        <v>0</v>
      </c>
      <c r="G277" s="120">
        <f>+SUM(H277+I277)</f>
        <v>0</v>
      </c>
      <c r="H277" s="209">
        <v>0</v>
      </c>
      <c r="I277" s="209">
        <f>SUM(I280)</f>
        <v>0</v>
      </c>
      <c r="J277" s="209">
        <f>SUM(J280)</f>
        <v>0</v>
      </c>
      <c r="K277" s="209">
        <v>0</v>
      </c>
      <c r="L277" s="209">
        <v>0</v>
      </c>
      <c r="M277" s="209">
        <v>0</v>
      </c>
      <c r="N277" s="209">
        <v>0</v>
      </c>
      <c r="O277" s="209">
        <v>0</v>
      </c>
      <c r="P277" s="209">
        <v>0</v>
      </c>
      <c r="Q277" s="130">
        <v>0</v>
      </c>
      <c r="R277" s="130">
        <v>0</v>
      </c>
      <c r="S277" s="130">
        <v>0</v>
      </c>
      <c r="T277" s="2"/>
    </row>
    <row r="278" spans="1:20" ht="18.75" customHeight="1">
      <c r="A278" s="65"/>
      <c r="B278" s="127"/>
      <c r="C278" s="127"/>
      <c r="D278" s="284" t="s">
        <v>87</v>
      </c>
      <c r="E278" s="285">
        <f>E277/E276*100</f>
        <v>0</v>
      </c>
      <c r="F278" s="285">
        <f>F277/F276*100</f>
        <v>0</v>
      </c>
      <c r="G278" s="285">
        <f>G277/G276*100</f>
        <v>0</v>
      </c>
      <c r="H278" s="285">
        <v>0</v>
      </c>
      <c r="I278" s="285">
        <f>I277/I276*100</f>
        <v>0</v>
      </c>
      <c r="J278" s="285">
        <v>0</v>
      </c>
      <c r="K278" s="285">
        <v>0</v>
      </c>
      <c r="L278" s="285">
        <v>0</v>
      </c>
      <c r="M278" s="285">
        <v>0</v>
      </c>
      <c r="N278" s="285">
        <v>0</v>
      </c>
      <c r="O278" s="209">
        <v>0</v>
      </c>
      <c r="P278" s="285">
        <v>0</v>
      </c>
      <c r="Q278" s="285">
        <v>0</v>
      </c>
      <c r="R278" s="285">
        <v>0</v>
      </c>
      <c r="S278" s="285">
        <v>0</v>
      </c>
      <c r="T278" s="2"/>
    </row>
    <row r="279" spans="1:20" ht="27.75" customHeight="1">
      <c r="A279" s="65"/>
      <c r="B279" s="127"/>
      <c r="C279" s="127">
        <v>92503</v>
      </c>
      <c r="D279" s="287" t="s">
        <v>364</v>
      </c>
      <c r="E279" s="124">
        <f>SUM(F279+O279)</f>
        <v>1180</v>
      </c>
      <c r="F279" s="124">
        <f>SUM(G279+J279+K279+L279+N279)</f>
        <v>1180</v>
      </c>
      <c r="G279" s="124">
        <f>+SUM(H279+I279)</f>
        <v>1180</v>
      </c>
      <c r="H279" s="124">
        <v>0</v>
      </c>
      <c r="I279" s="124">
        <v>1180</v>
      </c>
      <c r="J279" s="124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24">
        <v>0</v>
      </c>
      <c r="Q279" s="124">
        <v>0</v>
      </c>
      <c r="R279" s="124">
        <v>0</v>
      </c>
      <c r="S279" s="124">
        <v>0</v>
      </c>
      <c r="T279" s="2"/>
    </row>
    <row r="280" spans="1:20" ht="27.75" customHeight="1">
      <c r="A280" s="65"/>
      <c r="B280" s="127"/>
      <c r="C280" s="127"/>
      <c r="D280" s="287" t="s">
        <v>88</v>
      </c>
      <c r="E280" s="124">
        <f>SUM(F280+O280)</f>
        <v>0</v>
      </c>
      <c r="F280" s="124">
        <f>SUM(G280+J280+K280+L280+N280)</f>
        <v>0</v>
      </c>
      <c r="G280" s="124">
        <f>+SUM(H280+I280)</f>
        <v>0</v>
      </c>
      <c r="H280" s="124">
        <v>0</v>
      </c>
      <c r="I280" s="124">
        <v>0</v>
      </c>
      <c r="J280" s="124">
        <v>0</v>
      </c>
      <c r="K280" s="124">
        <v>0</v>
      </c>
      <c r="L280" s="124">
        <v>0</v>
      </c>
      <c r="M280" s="124">
        <v>0</v>
      </c>
      <c r="N280" s="124">
        <v>0</v>
      </c>
      <c r="O280" s="124">
        <v>0</v>
      </c>
      <c r="P280" s="124">
        <v>0</v>
      </c>
      <c r="Q280" s="125">
        <v>0</v>
      </c>
      <c r="R280" s="125">
        <v>0</v>
      </c>
      <c r="S280" s="125">
        <v>0</v>
      </c>
      <c r="T280" s="2"/>
    </row>
    <row r="281" spans="1:20" ht="18.75" customHeight="1">
      <c r="A281" s="65"/>
      <c r="B281" s="127"/>
      <c r="C281" s="127"/>
      <c r="D281" s="287" t="s">
        <v>87</v>
      </c>
      <c r="E281" s="288">
        <f>E280/E279*100</f>
        <v>0</v>
      </c>
      <c r="F281" s="288">
        <f>F280/F279*100</f>
        <v>0</v>
      </c>
      <c r="G281" s="288">
        <f>G280/G279*100</f>
        <v>0</v>
      </c>
      <c r="H281" s="288">
        <v>0</v>
      </c>
      <c r="I281" s="288">
        <f>I280/I279*100</f>
        <v>0</v>
      </c>
      <c r="J281" s="288">
        <v>0</v>
      </c>
      <c r="K281" s="288">
        <v>0</v>
      </c>
      <c r="L281" s="288">
        <v>0</v>
      </c>
      <c r="M281" s="288">
        <v>0</v>
      </c>
      <c r="N281" s="288">
        <v>0</v>
      </c>
      <c r="O281" s="290">
        <v>0</v>
      </c>
      <c r="P281" s="288">
        <v>0</v>
      </c>
      <c r="Q281" s="288">
        <v>0</v>
      </c>
      <c r="R281" s="288">
        <v>0</v>
      </c>
      <c r="S281" s="288">
        <v>0</v>
      </c>
      <c r="T281" s="2"/>
    </row>
    <row r="282" spans="1:19" ht="20.25" customHeight="1">
      <c r="A282" s="65"/>
      <c r="B282" s="122">
        <v>926</v>
      </c>
      <c r="C282" s="122"/>
      <c r="D282" s="123" t="s">
        <v>305</v>
      </c>
      <c r="E282" s="120">
        <f>SUM(F282+O282)</f>
        <v>306000</v>
      </c>
      <c r="F282" s="120">
        <f>SUM(G282+J282+K282+L282+N282)</f>
        <v>201000</v>
      </c>
      <c r="G282" s="120">
        <f>+SUM(H282+I282)</f>
        <v>16000</v>
      </c>
      <c r="H282" s="209">
        <f aca="true" t="shared" si="50" ref="H282:J283">SUM(H285+H288)</f>
        <v>0</v>
      </c>
      <c r="I282" s="209">
        <f t="shared" si="50"/>
        <v>16000</v>
      </c>
      <c r="J282" s="209">
        <f t="shared" si="50"/>
        <v>185000</v>
      </c>
      <c r="K282" s="209">
        <f aca="true" t="shared" si="51" ref="K282:N283">SUM(K288)</f>
        <v>0</v>
      </c>
      <c r="L282" s="209">
        <f t="shared" si="51"/>
        <v>0</v>
      </c>
      <c r="M282" s="209">
        <f t="shared" si="51"/>
        <v>0</v>
      </c>
      <c r="N282" s="209">
        <f t="shared" si="51"/>
        <v>0</v>
      </c>
      <c r="O282" s="209">
        <f>SUM(O285+O288)</f>
        <v>105000</v>
      </c>
      <c r="P282" s="209">
        <f>SUM(P285+P288)</f>
        <v>105000</v>
      </c>
      <c r="Q282" s="130">
        <v>0</v>
      </c>
      <c r="R282" s="130">
        <v>0</v>
      </c>
      <c r="S282" s="130">
        <v>0</v>
      </c>
    </row>
    <row r="283" spans="1:19" ht="24.75" customHeight="1">
      <c r="A283" s="65"/>
      <c r="B283" s="122"/>
      <c r="C283" s="122"/>
      <c r="D283" s="284" t="s">
        <v>88</v>
      </c>
      <c r="E283" s="120">
        <f>SUM(F283+O283)</f>
        <v>301709.85</v>
      </c>
      <c r="F283" s="120">
        <f>SUM(G283+J283+K283+L283+N283)</f>
        <v>197774.85</v>
      </c>
      <c r="G283" s="120">
        <f>+SUM(H283+I283)</f>
        <v>12774.85</v>
      </c>
      <c r="H283" s="209">
        <f t="shared" si="50"/>
        <v>0</v>
      </c>
      <c r="I283" s="209">
        <f t="shared" si="50"/>
        <v>12774.85</v>
      </c>
      <c r="J283" s="209">
        <f t="shared" si="50"/>
        <v>185000</v>
      </c>
      <c r="K283" s="209">
        <f t="shared" si="51"/>
        <v>0</v>
      </c>
      <c r="L283" s="209">
        <f t="shared" si="51"/>
        <v>0</v>
      </c>
      <c r="M283" s="209">
        <f t="shared" si="51"/>
        <v>0</v>
      </c>
      <c r="N283" s="209">
        <f t="shared" si="51"/>
        <v>0</v>
      </c>
      <c r="O283" s="209">
        <f>SUM(O286+O289)</f>
        <v>103935</v>
      </c>
      <c r="P283" s="209">
        <f>SUM(P286+P289)</f>
        <v>103935</v>
      </c>
      <c r="Q283" s="130">
        <v>0</v>
      </c>
      <c r="R283" s="130">
        <v>0</v>
      </c>
      <c r="S283" s="130">
        <v>0</v>
      </c>
    </row>
    <row r="284" spans="1:19" ht="17.25" customHeight="1">
      <c r="A284" s="65"/>
      <c r="B284" s="122"/>
      <c r="C284" s="122"/>
      <c r="D284" s="284" t="s">
        <v>87</v>
      </c>
      <c r="E284" s="285">
        <f>E283/E282*100</f>
        <v>98.59799019607843</v>
      </c>
      <c r="F284" s="285">
        <f>F283/F282*100</f>
        <v>98.39544776119403</v>
      </c>
      <c r="G284" s="285">
        <f>G283/G282*100</f>
        <v>79.84281250000001</v>
      </c>
      <c r="H284" s="285">
        <v>0</v>
      </c>
      <c r="I284" s="285">
        <f>I283/I282*100</f>
        <v>79.84281250000001</v>
      </c>
      <c r="J284" s="285">
        <f>J283/J282*100</f>
        <v>100</v>
      </c>
      <c r="K284" s="285">
        <v>0</v>
      </c>
      <c r="L284" s="285">
        <v>0</v>
      </c>
      <c r="M284" s="285">
        <v>0</v>
      </c>
      <c r="N284" s="285">
        <v>0</v>
      </c>
      <c r="O284" s="285">
        <f>O283/O282*100</f>
        <v>98.9857142857143</v>
      </c>
      <c r="P284" s="285">
        <f>P283/P282*100</f>
        <v>98.9857142857143</v>
      </c>
      <c r="Q284" s="285">
        <v>0</v>
      </c>
      <c r="R284" s="285">
        <v>0</v>
      </c>
      <c r="S284" s="285">
        <v>0</v>
      </c>
    </row>
    <row r="285" spans="1:20" ht="29.25" customHeight="1">
      <c r="A285" s="65"/>
      <c r="B285" s="122"/>
      <c r="C285" s="127">
        <v>92605</v>
      </c>
      <c r="D285" s="129" t="s">
        <v>306</v>
      </c>
      <c r="E285" s="124">
        <f>SUM(F285+O285)</f>
        <v>201000</v>
      </c>
      <c r="F285" s="124">
        <f>SUM(G285+J285+K285+L285+N285)</f>
        <v>201000</v>
      </c>
      <c r="G285" s="124">
        <f>+SUM(H285+I285)</f>
        <v>16000</v>
      </c>
      <c r="H285" s="289">
        <v>0</v>
      </c>
      <c r="I285" s="289">
        <v>16000</v>
      </c>
      <c r="J285" s="289">
        <v>185000</v>
      </c>
      <c r="K285" s="124">
        <v>0</v>
      </c>
      <c r="L285" s="124">
        <v>0</v>
      </c>
      <c r="M285" s="124">
        <v>0</v>
      </c>
      <c r="N285" s="124">
        <v>0</v>
      </c>
      <c r="O285" s="124">
        <v>0</v>
      </c>
      <c r="P285" s="124">
        <v>0</v>
      </c>
      <c r="Q285" s="124">
        <v>0</v>
      </c>
      <c r="R285" s="124">
        <v>0</v>
      </c>
      <c r="S285" s="124">
        <v>0</v>
      </c>
      <c r="T285" s="2"/>
    </row>
    <row r="286" spans="1:19" ht="26.25" customHeight="1">
      <c r="A286" s="65"/>
      <c r="B286" s="122"/>
      <c r="C286" s="127"/>
      <c r="D286" s="287" t="s">
        <v>88</v>
      </c>
      <c r="E286" s="124">
        <f>SUM(F286+O286)</f>
        <v>197774.85</v>
      </c>
      <c r="F286" s="124">
        <f>SUM(G286+J286+K286+L286+N286)</f>
        <v>197774.85</v>
      </c>
      <c r="G286" s="124">
        <f>+SUM(H286+I286)</f>
        <v>12774.85</v>
      </c>
      <c r="H286" s="124">
        <v>0</v>
      </c>
      <c r="I286" s="124">
        <v>12774.85</v>
      </c>
      <c r="J286" s="289">
        <v>185000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24">
        <v>0</v>
      </c>
      <c r="Q286" s="125">
        <v>0</v>
      </c>
      <c r="R286" s="125">
        <v>0</v>
      </c>
      <c r="S286" s="125">
        <v>0</v>
      </c>
    </row>
    <row r="287" spans="1:19" ht="17.25" customHeight="1">
      <c r="A287" s="65"/>
      <c r="B287" s="122"/>
      <c r="C287" s="127"/>
      <c r="D287" s="287" t="s">
        <v>87</v>
      </c>
      <c r="E287" s="288">
        <f>E286/E285*100</f>
        <v>98.39544776119403</v>
      </c>
      <c r="F287" s="288">
        <f>F286/F285*100</f>
        <v>98.39544776119403</v>
      </c>
      <c r="G287" s="288">
        <f>G286/G285*100</f>
        <v>79.84281250000001</v>
      </c>
      <c r="H287" s="288">
        <v>0</v>
      </c>
      <c r="I287" s="288">
        <f>I286/I285*100</f>
        <v>79.84281250000001</v>
      </c>
      <c r="J287" s="288">
        <f>J286/J285*100</f>
        <v>100</v>
      </c>
      <c r="K287" s="288">
        <v>0</v>
      </c>
      <c r="L287" s="288">
        <v>0</v>
      </c>
      <c r="M287" s="288">
        <v>0</v>
      </c>
      <c r="N287" s="288">
        <v>0</v>
      </c>
      <c r="O287" s="290">
        <v>0</v>
      </c>
      <c r="P287" s="288">
        <v>0</v>
      </c>
      <c r="Q287" s="288">
        <v>0</v>
      </c>
      <c r="R287" s="288">
        <v>0</v>
      </c>
      <c r="S287" s="288">
        <v>0</v>
      </c>
    </row>
    <row r="288" spans="1:19" ht="27.75" customHeight="1">
      <c r="A288" s="65"/>
      <c r="B288" s="127"/>
      <c r="C288" s="293" t="s">
        <v>466</v>
      </c>
      <c r="D288" s="129" t="s">
        <v>244</v>
      </c>
      <c r="E288" s="124">
        <f>SUM(F288+O288)</f>
        <v>105000</v>
      </c>
      <c r="F288" s="124">
        <f>SUM(G288+J288+K288+L288+N288)</f>
        <v>0</v>
      </c>
      <c r="G288" s="124">
        <f>+SUM(H288+I288)</f>
        <v>0</v>
      </c>
      <c r="H288" s="289">
        <v>0</v>
      </c>
      <c r="I288" s="289">
        <v>0</v>
      </c>
      <c r="J288" s="289">
        <v>0</v>
      </c>
      <c r="K288" s="289">
        <v>0</v>
      </c>
      <c r="L288" s="289">
        <v>0</v>
      </c>
      <c r="M288" s="289">
        <v>0</v>
      </c>
      <c r="N288" s="289">
        <v>0</v>
      </c>
      <c r="O288" s="289">
        <v>105000</v>
      </c>
      <c r="P288" s="289">
        <v>105000</v>
      </c>
      <c r="Q288" s="124">
        <v>0</v>
      </c>
      <c r="R288" s="124">
        <v>0</v>
      </c>
      <c r="S288" s="124">
        <v>0</v>
      </c>
    </row>
    <row r="289" spans="1:20" ht="24.75" customHeight="1">
      <c r="A289" s="65"/>
      <c r="B289" s="127"/>
      <c r="C289" s="127"/>
      <c r="D289" s="287" t="s">
        <v>88</v>
      </c>
      <c r="E289" s="124">
        <f>SUM(F289+O289)</f>
        <v>103935</v>
      </c>
      <c r="F289" s="124">
        <f>SUM(G289+J289+K289+L289+N289)</f>
        <v>0</v>
      </c>
      <c r="G289" s="124">
        <f>+SUM(H289+I289)</f>
        <v>0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103935</v>
      </c>
      <c r="P289" s="124">
        <v>103935</v>
      </c>
      <c r="Q289" s="125">
        <v>0</v>
      </c>
      <c r="R289" s="125">
        <v>0</v>
      </c>
      <c r="S289" s="125">
        <v>0</v>
      </c>
      <c r="T289" s="2"/>
    </row>
    <row r="290" spans="1:20" ht="20.25" customHeight="1">
      <c r="A290" s="65"/>
      <c r="B290" s="127"/>
      <c r="C290" s="127"/>
      <c r="D290" s="287" t="s">
        <v>87</v>
      </c>
      <c r="E290" s="288">
        <f>E289/E288*100</f>
        <v>98.9857142857143</v>
      </c>
      <c r="F290" s="288">
        <v>0</v>
      </c>
      <c r="G290" s="288">
        <v>0</v>
      </c>
      <c r="H290" s="288">
        <v>0</v>
      </c>
      <c r="I290" s="288">
        <v>0</v>
      </c>
      <c r="J290" s="288">
        <v>0</v>
      </c>
      <c r="K290" s="288">
        <v>0</v>
      </c>
      <c r="L290" s="288">
        <v>0</v>
      </c>
      <c r="M290" s="288">
        <v>0</v>
      </c>
      <c r="N290" s="288">
        <v>0</v>
      </c>
      <c r="O290" s="288">
        <f>O289/O288*100</f>
        <v>98.9857142857143</v>
      </c>
      <c r="P290" s="288">
        <f>P289/P288*100</f>
        <v>98.9857142857143</v>
      </c>
      <c r="Q290" s="288">
        <v>0</v>
      </c>
      <c r="R290" s="288">
        <v>0</v>
      </c>
      <c r="S290" s="288">
        <v>0</v>
      </c>
      <c r="T290" s="2"/>
    </row>
    <row r="291" spans="1:20" ht="26.25" customHeight="1">
      <c r="A291" s="65"/>
      <c r="B291" s="211"/>
      <c r="C291" s="211"/>
      <c r="D291" s="207" t="s">
        <v>160</v>
      </c>
      <c r="E291" s="120">
        <f>SUM(F291+O291)</f>
        <v>45900430.51</v>
      </c>
      <c r="F291" s="120">
        <f>SUM(G291+J291+K291+L291+N291)</f>
        <v>37522838.05</v>
      </c>
      <c r="G291" s="120">
        <f>+SUM(H291+I291)</f>
        <v>23207316.209999997</v>
      </c>
      <c r="H291" s="120">
        <f>SUM(H12+H24+H30+H48+H54+H63+H81+H96+H108+H114+H123+H159+H171+H204+H210+H231+H261+H282)</f>
        <v>15943464.429999998</v>
      </c>
      <c r="I291" s="120">
        <f aca="true" t="shared" si="52" ref="I291:S292">SUM(I12+I24+I30+I48+I54+I63+I81+I96+I108+I114+I123+I159+I171+I204+I210+I231+I261+I276+I282)</f>
        <v>7263851.78</v>
      </c>
      <c r="J291" s="120">
        <f t="shared" si="52"/>
        <v>1551825.69</v>
      </c>
      <c r="K291" s="120">
        <f t="shared" si="52"/>
        <v>12513696.15</v>
      </c>
      <c r="L291" s="120">
        <f t="shared" si="52"/>
        <v>0</v>
      </c>
      <c r="M291" s="120">
        <f t="shared" si="52"/>
        <v>0</v>
      </c>
      <c r="N291" s="120">
        <f t="shared" si="52"/>
        <v>250000</v>
      </c>
      <c r="O291" s="120">
        <f t="shared" si="52"/>
        <v>8377592.460000001</v>
      </c>
      <c r="P291" s="120">
        <f t="shared" si="52"/>
        <v>8377592.460000001</v>
      </c>
      <c r="Q291" s="120">
        <f t="shared" si="52"/>
        <v>24026.23</v>
      </c>
      <c r="R291" s="120">
        <f t="shared" si="52"/>
        <v>0</v>
      </c>
      <c r="S291" s="120">
        <f t="shared" si="52"/>
        <v>0</v>
      </c>
      <c r="T291" s="2"/>
    </row>
    <row r="292" spans="1:20" ht="28.5" customHeight="1">
      <c r="A292" s="65"/>
      <c r="B292" s="211"/>
      <c r="C292" s="211"/>
      <c r="D292" s="284" t="s">
        <v>88</v>
      </c>
      <c r="E292" s="120">
        <f>SUM(F292+O292)</f>
        <v>44414748.77</v>
      </c>
      <c r="F292" s="120">
        <f>SUM(G292+J292+K292+L292+N292)</f>
        <v>36378125.84</v>
      </c>
      <c r="G292" s="120">
        <f>+SUM(H292+I292)</f>
        <v>22160959.189999998</v>
      </c>
      <c r="H292" s="120">
        <f>SUM(H13+H25+H31+H49+H55+H64+H82+H97+H109+H115+H124+H160+H172+H205+H211+H232+H262+H283)</f>
        <v>15499491.649999999</v>
      </c>
      <c r="I292" s="120">
        <f t="shared" si="52"/>
        <v>6661467.539999998</v>
      </c>
      <c r="J292" s="120">
        <f t="shared" si="52"/>
        <v>1493861.24</v>
      </c>
      <c r="K292" s="120">
        <f t="shared" si="52"/>
        <v>12478832.32</v>
      </c>
      <c r="L292" s="120">
        <f t="shared" si="52"/>
        <v>0</v>
      </c>
      <c r="M292" s="120">
        <f t="shared" si="52"/>
        <v>0</v>
      </c>
      <c r="N292" s="120">
        <f t="shared" si="52"/>
        <v>244473.09</v>
      </c>
      <c r="O292" s="120">
        <f t="shared" si="52"/>
        <v>8036622.93</v>
      </c>
      <c r="P292" s="120">
        <f t="shared" si="52"/>
        <v>8036622.93</v>
      </c>
      <c r="Q292" s="120">
        <f t="shared" si="52"/>
        <v>14883</v>
      </c>
      <c r="R292" s="120">
        <f t="shared" si="52"/>
        <v>0</v>
      </c>
      <c r="S292" s="120">
        <f t="shared" si="52"/>
        <v>0</v>
      </c>
      <c r="T292" s="40"/>
    </row>
    <row r="293" spans="1:19" ht="19.5" customHeight="1">
      <c r="A293" s="65"/>
      <c r="B293" s="211"/>
      <c r="C293" s="211"/>
      <c r="D293" s="284" t="s">
        <v>87</v>
      </c>
      <c r="E293" s="294">
        <f aca="true" t="shared" si="53" ref="E293:K293">E292/E291*100</f>
        <v>96.76325096847116</v>
      </c>
      <c r="F293" s="294">
        <f t="shared" si="53"/>
        <v>96.94929203256257</v>
      </c>
      <c r="G293" s="294">
        <f t="shared" si="53"/>
        <v>95.4912622789656</v>
      </c>
      <c r="H293" s="294">
        <f t="shared" si="53"/>
        <v>97.21533057040853</v>
      </c>
      <c r="I293" s="294">
        <f t="shared" si="53"/>
        <v>91.70709620399218</v>
      </c>
      <c r="J293" s="294">
        <f t="shared" si="53"/>
        <v>96.26475767391118</v>
      </c>
      <c r="K293" s="294">
        <f t="shared" si="53"/>
        <v>99.7213946256798</v>
      </c>
      <c r="L293" s="294">
        <v>0</v>
      </c>
      <c r="M293" s="294">
        <v>0</v>
      </c>
      <c r="N293" s="294">
        <f>N292/N291*100</f>
        <v>97.789236</v>
      </c>
      <c r="O293" s="294">
        <f>O292/O291*100</f>
        <v>95.92998189362865</v>
      </c>
      <c r="P293" s="294">
        <f>P292/P291*100</f>
        <v>95.92998189362865</v>
      </c>
      <c r="Q293" s="294">
        <f>Q292/Q291*100</f>
        <v>61.944799496217264</v>
      </c>
      <c r="R293" s="294">
        <v>0</v>
      </c>
      <c r="S293" s="294">
        <v>0</v>
      </c>
    </row>
  </sheetData>
  <sheetProtection/>
  <mergeCells count="22">
    <mergeCell ref="P6:S6"/>
    <mergeCell ref="P7:P10"/>
    <mergeCell ref="Q7:Q8"/>
    <mergeCell ref="R7:R10"/>
    <mergeCell ref="S7:S10"/>
    <mergeCell ref="E5:E10"/>
    <mergeCell ref="D5:D10"/>
    <mergeCell ref="C5:C10"/>
    <mergeCell ref="J8:J10"/>
    <mergeCell ref="K8:K10"/>
    <mergeCell ref="G8:G10"/>
    <mergeCell ref="H8:I9"/>
    <mergeCell ref="D4:P4"/>
    <mergeCell ref="B5:B10"/>
    <mergeCell ref="F5:S5"/>
    <mergeCell ref="M8:M10"/>
    <mergeCell ref="N8:N10"/>
    <mergeCell ref="Q9:Q10"/>
    <mergeCell ref="L8:L10"/>
    <mergeCell ref="G6:N7"/>
    <mergeCell ref="O6:O10"/>
    <mergeCell ref="F6:F10"/>
  </mergeCells>
  <printOptions/>
  <pageMargins left="0.1968503937007874" right="0.1968503937007874" top="0.5118110236220472" bottom="0.6692913385826772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7109375" style="39" bestFit="1" customWidth="1"/>
    <col min="2" max="2" width="45.140625" style="39" customWidth="1"/>
    <col min="3" max="3" width="14.00390625" style="39" customWidth="1"/>
    <col min="4" max="4" width="24.140625" style="39" customWidth="1"/>
    <col min="5" max="5" width="20.57421875" style="39" customWidth="1"/>
    <col min="6" max="6" width="15.421875" style="39" customWidth="1"/>
    <col min="7" max="7" width="9.140625" style="39" customWidth="1"/>
    <col min="8" max="16384" width="9.140625" style="39" customWidth="1"/>
  </cols>
  <sheetData>
    <row r="1" spans="1:7" ht="17.25" customHeight="1">
      <c r="A1" s="6"/>
      <c r="B1" s="2" t="s">
        <v>447</v>
      </c>
      <c r="C1" s="2"/>
      <c r="D1" s="12"/>
      <c r="E1" s="12"/>
      <c r="F1" s="12"/>
      <c r="G1" s="66"/>
    </row>
    <row r="2" spans="1:6" ht="12.75" customHeight="1">
      <c r="A2" s="6"/>
      <c r="B2" s="6"/>
      <c r="C2" s="13"/>
      <c r="D2" s="13"/>
      <c r="E2" s="13"/>
      <c r="F2" s="13"/>
    </row>
    <row r="3" spans="1:6" ht="27" customHeight="1">
      <c r="A3" s="304" t="s">
        <v>345</v>
      </c>
      <c r="B3" s="304"/>
      <c r="C3" s="304"/>
      <c r="D3" s="304"/>
      <c r="E3" s="160"/>
      <c r="F3" s="160"/>
    </row>
    <row r="4" spans="1:6" ht="15" customHeight="1">
      <c r="A4" s="305" t="s">
        <v>6</v>
      </c>
      <c r="B4" s="305" t="s">
        <v>7</v>
      </c>
      <c r="C4" s="303" t="s">
        <v>8</v>
      </c>
      <c r="D4" s="303" t="s">
        <v>346</v>
      </c>
      <c r="E4" s="303" t="s">
        <v>463</v>
      </c>
      <c r="F4" s="136"/>
    </row>
    <row r="5" spans="1:6" ht="15" customHeight="1">
      <c r="A5" s="305"/>
      <c r="B5" s="305"/>
      <c r="C5" s="305"/>
      <c r="D5" s="303"/>
      <c r="E5" s="303"/>
      <c r="F5" s="83" t="s">
        <v>87</v>
      </c>
    </row>
    <row r="6" spans="1:6" ht="15.75" customHeight="1">
      <c r="A6" s="305"/>
      <c r="B6" s="305"/>
      <c r="C6" s="305"/>
      <c r="D6" s="303"/>
      <c r="E6" s="303"/>
      <c r="F6" s="84"/>
    </row>
    <row r="7" spans="1:6" s="67" customFormat="1" ht="9.75" customHeight="1">
      <c r="A7" s="137">
        <v>1</v>
      </c>
      <c r="B7" s="137">
        <v>2</v>
      </c>
      <c r="C7" s="137">
        <v>3</v>
      </c>
      <c r="D7" s="138">
        <v>4</v>
      </c>
      <c r="E7" s="138">
        <v>5</v>
      </c>
      <c r="F7" s="138">
        <v>6</v>
      </c>
    </row>
    <row r="8" spans="1:6" s="68" customFormat="1" ht="25.5" customHeight="1">
      <c r="A8" s="106" t="s">
        <v>9</v>
      </c>
      <c r="B8" s="265" t="s">
        <v>10</v>
      </c>
      <c r="C8" s="178"/>
      <c r="D8" s="80">
        <v>43142396.68</v>
      </c>
      <c r="E8" s="80">
        <v>43200472.88</v>
      </c>
      <c r="F8" s="189">
        <f>E8/D8*100</f>
        <v>100.13461514535405</v>
      </c>
    </row>
    <row r="9" spans="1:7" ht="21.75" customHeight="1">
      <c r="A9" s="106" t="s">
        <v>11</v>
      </c>
      <c r="B9" s="265" t="s">
        <v>12</v>
      </c>
      <c r="C9" s="178"/>
      <c r="D9" s="86">
        <v>45900430.51</v>
      </c>
      <c r="E9" s="86">
        <v>44414748.77</v>
      </c>
      <c r="F9" s="189">
        <f>E9/D9*100</f>
        <v>96.76325096847116</v>
      </c>
      <c r="G9" s="6"/>
    </row>
    <row r="10" spans="1:6" ht="24" customHeight="1">
      <c r="A10" s="106" t="s">
        <v>13</v>
      </c>
      <c r="B10" s="265" t="s">
        <v>14</v>
      </c>
      <c r="C10" s="61"/>
      <c r="D10" s="86">
        <v>-2758033.83</v>
      </c>
      <c r="E10" s="86">
        <v>-1214275.89</v>
      </c>
      <c r="F10" s="189">
        <v>0</v>
      </c>
    </row>
    <row r="11" spans="1:6" ht="27" customHeight="1">
      <c r="A11" s="179"/>
      <c r="B11" s="140" t="s">
        <v>15</v>
      </c>
      <c r="C11" s="180"/>
      <c r="D11" s="232">
        <v>4863000</v>
      </c>
      <c r="E11" s="232">
        <v>4870308.02</v>
      </c>
      <c r="F11" s="267">
        <f>E11/D11*100</f>
        <v>100.15027801768454</v>
      </c>
    </row>
    <row r="12" spans="1:6" ht="27.75" customHeight="1">
      <c r="A12" s="11" t="s">
        <v>9</v>
      </c>
      <c r="B12" s="141" t="s">
        <v>16</v>
      </c>
      <c r="C12" s="11" t="s">
        <v>17</v>
      </c>
      <c r="D12" s="85">
        <v>4000000</v>
      </c>
      <c r="E12" s="85">
        <v>4000000</v>
      </c>
      <c r="F12" s="158">
        <f>E12/D12*100</f>
        <v>100</v>
      </c>
    </row>
    <row r="13" spans="1:6" ht="26.25" customHeight="1">
      <c r="A13" s="11" t="s">
        <v>11</v>
      </c>
      <c r="B13" s="87" t="s">
        <v>141</v>
      </c>
      <c r="C13" s="11" t="s">
        <v>17</v>
      </c>
      <c r="D13" s="90"/>
      <c r="E13" s="144"/>
      <c r="F13" s="144"/>
    </row>
    <row r="14" spans="1:6" ht="36.75" customHeight="1">
      <c r="A14" s="142" t="s">
        <v>13</v>
      </c>
      <c r="B14" s="87" t="s">
        <v>142</v>
      </c>
      <c r="C14" s="11" t="s">
        <v>117</v>
      </c>
      <c r="D14" s="85"/>
      <c r="E14" s="90"/>
      <c r="F14" s="158"/>
    </row>
    <row r="15" spans="1:6" ht="24" customHeight="1">
      <c r="A15" s="11" t="s">
        <v>18</v>
      </c>
      <c r="B15" s="87" t="s">
        <v>19</v>
      </c>
      <c r="C15" s="11" t="s">
        <v>20</v>
      </c>
      <c r="D15" s="98"/>
      <c r="E15" s="90"/>
      <c r="F15" s="90"/>
    </row>
    <row r="16" spans="1:6" ht="25.5" customHeight="1">
      <c r="A16" s="142" t="s">
        <v>21</v>
      </c>
      <c r="B16" s="87" t="s">
        <v>22</v>
      </c>
      <c r="C16" s="11" t="s">
        <v>23</v>
      </c>
      <c r="D16" s="143"/>
      <c r="E16" s="90"/>
      <c r="F16" s="177"/>
    </row>
    <row r="17" spans="1:6" ht="24.75" customHeight="1">
      <c r="A17" s="11" t="s">
        <v>24</v>
      </c>
      <c r="B17" s="87" t="s">
        <v>25</v>
      </c>
      <c r="C17" s="11" t="s">
        <v>26</v>
      </c>
      <c r="D17" s="98"/>
      <c r="E17" s="90"/>
      <c r="F17" s="90"/>
    </row>
    <row r="18" spans="1:6" ht="25.5" customHeight="1">
      <c r="A18" s="11" t="s">
        <v>27</v>
      </c>
      <c r="B18" s="87" t="s">
        <v>28</v>
      </c>
      <c r="C18" s="11" t="s">
        <v>29</v>
      </c>
      <c r="D18" s="144"/>
      <c r="E18" s="85"/>
      <c r="F18" s="144"/>
    </row>
    <row r="19" spans="1:6" ht="25.5" customHeight="1">
      <c r="A19" s="11" t="s">
        <v>143</v>
      </c>
      <c r="B19" s="101" t="s">
        <v>144</v>
      </c>
      <c r="C19" s="11" t="s">
        <v>203</v>
      </c>
      <c r="D19" s="266">
        <v>863000</v>
      </c>
      <c r="E19" s="266">
        <v>870308.02</v>
      </c>
      <c r="F19" s="268">
        <f>E19/D19*100</f>
        <v>100.84681575898031</v>
      </c>
    </row>
    <row r="20" spans="1:6" ht="27" customHeight="1">
      <c r="A20" s="139"/>
      <c r="B20" s="140" t="s">
        <v>30</v>
      </c>
      <c r="C20" s="11"/>
      <c r="D20" s="80">
        <v>2104966.17</v>
      </c>
      <c r="E20" s="80">
        <v>2104966.17</v>
      </c>
      <c r="F20" s="181">
        <f>E20/D20*100</f>
        <v>100</v>
      </c>
    </row>
    <row r="21" spans="1:6" ht="24.75" customHeight="1">
      <c r="A21" s="11" t="s">
        <v>9</v>
      </c>
      <c r="B21" s="87" t="s">
        <v>31</v>
      </c>
      <c r="C21" s="11" t="s">
        <v>32</v>
      </c>
      <c r="D21" s="90">
        <v>2104966.17</v>
      </c>
      <c r="E21" s="90">
        <v>2104966.17</v>
      </c>
      <c r="F21" s="182">
        <f>E21/D21*100</f>
        <v>100</v>
      </c>
    </row>
    <row r="22" spans="1:6" ht="26.25" customHeight="1">
      <c r="A22" s="11" t="s">
        <v>11</v>
      </c>
      <c r="B22" s="87" t="s">
        <v>33</v>
      </c>
      <c r="C22" s="11" t="s">
        <v>32</v>
      </c>
      <c r="D22" s="90"/>
      <c r="E22" s="62"/>
      <c r="F22" s="182"/>
    </row>
    <row r="23" spans="1:6" ht="51.75" customHeight="1">
      <c r="A23" s="142" t="s">
        <v>13</v>
      </c>
      <c r="B23" s="145" t="s">
        <v>145</v>
      </c>
      <c r="C23" s="142" t="s">
        <v>34</v>
      </c>
      <c r="D23" s="85"/>
      <c r="E23" s="62"/>
      <c r="F23" s="192"/>
    </row>
    <row r="24" spans="1:6" ht="21" customHeight="1">
      <c r="A24" s="11" t="s">
        <v>18</v>
      </c>
      <c r="B24" s="87" t="s">
        <v>35</v>
      </c>
      <c r="C24" s="11" t="s">
        <v>36</v>
      </c>
      <c r="D24" s="139"/>
      <c r="E24" s="208"/>
      <c r="F24" s="208"/>
    </row>
    <row r="25" spans="1:6" ht="23.25" customHeight="1">
      <c r="A25" s="11" t="s">
        <v>21</v>
      </c>
      <c r="B25" s="87" t="s">
        <v>37</v>
      </c>
      <c r="C25" s="11" t="s">
        <v>38</v>
      </c>
      <c r="D25" s="139"/>
      <c r="E25" s="208"/>
      <c r="F25" s="208"/>
    </row>
    <row r="26" spans="1:6" ht="22.5" customHeight="1">
      <c r="A26" s="146" t="s">
        <v>24</v>
      </c>
      <c r="B26" s="147" t="s">
        <v>39</v>
      </c>
      <c r="C26" s="148" t="s">
        <v>40</v>
      </c>
      <c r="D26" s="139"/>
      <c r="E26" s="208"/>
      <c r="F26" s="208"/>
    </row>
    <row r="27" spans="1:2" ht="12.75">
      <c r="A27" s="69"/>
      <c r="B27" s="70"/>
    </row>
  </sheetData>
  <sheetProtection/>
  <mergeCells count="6">
    <mergeCell ref="E4:E6"/>
    <mergeCell ref="A3:D3"/>
    <mergeCell ref="A4:A6"/>
    <mergeCell ref="B4:B6"/>
    <mergeCell ref="C4:C6"/>
    <mergeCell ref="D4:D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5.57421875" style="1" customWidth="1"/>
    <col min="7" max="7" width="15.8515625" style="0" customWidth="1"/>
  </cols>
  <sheetData>
    <row r="1" spans="1:7" ht="15" customHeight="1">
      <c r="A1" s="6"/>
      <c r="B1" s="6"/>
      <c r="C1" s="2" t="s">
        <v>446</v>
      </c>
      <c r="D1" s="2"/>
      <c r="E1" s="12"/>
      <c r="F1" s="12"/>
      <c r="G1" s="12"/>
    </row>
    <row r="2" spans="1:7" ht="48.75" customHeight="1">
      <c r="A2" s="306" t="s">
        <v>46</v>
      </c>
      <c r="B2" s="306"/>
      <c r="C2" s="306"/>
      <c r="D2" s="306"/>
      <c r="E2" s="306"/>
      <c r="F2" s="306"/>
      <c r="G2" s="306"/>
    </row>
    <row r="3" spans="1:7" s="7" customFormat="1" ht="20.25" customHeight="1">
      <c r="A3" s="305" t="s">
        <v>0</v>
      </c>
      <c r="B3" s="307" t="s">
        <v>3</v>
      </c>
      <c r="C3" s="307" t="s">
        <v>43</v>
      </c>
      <c r="D3" s="303" t="s">
        <v>41</v>
      </c>
      <c r="E3" s="303" t="s">
        <v>47</v>
      </c>
      <c r="F3" s="303" t="s">
        <v>42</v>
      </c>
      <c r="G3" s="303"/>
    </row>
    <row r="4" spans="1:7" s="7" customFormat="1" ht="39.75" customHeight="1">
      <c r="A4" s="305"/>
      <c r="B4" s="308"/>
      <c r="C4" s="308"/>
      <c r="D4" s="305"/>
      <c r="E4" s="303"/>
      <c r="F4" s="99" t="s">
        <v>44</v>
      </c>
      <c r="G4" s="99" t="s">
        <v>45</v>
      </c>
    </row>
    <row r="5" spans="1:8" ht="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"/>
    </row>
    <row r="6" spans="1:8" ht="21.75" customHeight="1">
      <c r="A6" s="92" t="s">
        <v>58</v>
      </c>
      <c r="B6" s="93"/>
      <c r="C6" s="94" t="s">
        <v>90</v>
      </c>
      <c r="D6" s="80">
        <f aca="true" t="shared" si="0" ref="D6:F7">SUM(D9)</f>
        <v>868166.89</v>
      </c>
      <c r="E6" s="80">
        <f t="shared" si="0"/>
        <v>868166.89</v>
      </c>
      <c r="F6" s="80">
        <f t="shared" si="0"/>
        <v>868166.89</v>
      </c>
      <c r="G6" s="189">
        <v>0</v>
      </c>
      <c r="H6" s="2"/>
    </row>
    <row r="7" spans="1:7" ht="20.25" customHeight="1">
      <c r="A7" s="92"/>
      <c r="B7" s="93"/>
      <c r="C7" s="94" t="s">
        <v>88</v>
      </c>
      <c r="D7" s="80">
        <f t="shared" si="0"/>
        <v>868166.89</v>
      </c>
      <c r="E7" s="80">
        <f t="shared" si="0"/>
        <v>868166.89</v>
      </c>
      <c r="F7" s="80">
        <f t="shared" si="0"/>
        <v>868166.89</v>
      </c>
      <c r="G7" s="189">
        <v>0</v>
      </c>
    </row>
    <row r="8" spans="1:7" ht="18.75" customHeight="1">
      <c r="A8" s="92"/>
      <c r="B8" s="93"/>
      <c r="C8" s="94" t="s">
        <v>87</v>
      </c>
      <c r="D8" s="191">
        <f>D7/D6*100</f>
        <v>100</v>
      </c>
      <c r="E8" s="80">
        <f>SUM(E11)</f>
        <v>100</v>
      </c>
      <c r="F8" s="80">
        <f>SUM(F11)</f>
        <v>100</v>
      </c>
      <c r="G8" s="189">
        <v>0</v>
      </c>
    </row>
    <row r="9" spans="1:8" ht="70.5" customHeight="1">
      <c r="A9" s="96"/>
      <c r="B9" s="97" t="s">
        <v>89</v>
      </c>
      <c r="C9" s="87" t="s">
        <v>111</v>
      </c>
      <c r="D9" s="90">
        <v>868166.89</v>
      </c>
      <c r="E9" s="90">
        <v>868166.89</v>
      </c>
      <c r="F9" s="90">
        <v>868166.89</v>
      </c>
      <c r="G9" s="158">
        <v>0</v>
      </c>
      <c r="H9" s="2"/>
    </row>
    <row r="10" spans="1:8" ht="20.25" customHeight="1">
      <c r="A10" s="213"/>
      <c r="B10" s="214"/>
      <c r="C10" s="87" t="s">
        <v>88</v>
      </c>
      <c r="D10" s="90">
        <v>868166.89</v>
      </c>
      <c r="E10" s="90">
        <v>868166.89</v>
      </c>
      <c r="F10" s="90">
        <v>868166.89</v>
      </c>
      <c r="G10" s="158">
        <v>0</v>
      </c>
      <c r="H10" s="2"/>
    </row>
    <row r="11" spans="1:8" ht="18.75" customHeight="1">
      <c r="A11" s="213"/>
      <c r="B11" s="214"/>
      <c r="C11" s="87" t="s">
        <v>87</v>
      </c>
      <c r="D11" s="192">
        <f>D10/D9*100</f>
        <v>100</v>
      </c>
      <c r="E11" s="192">
        <f>E10/E9*100</f>
        <v>100</v>
      </c>
      <c r="F11" s="192">
        <f>F10/F9*100</f>
        <v>100</v>
      </c>
      <c r="G11" s="158">
        <v>0</v>
      </c>
      <c r="H11" s="2"/>
    </row>
    <row r="12" spans="1:7" ht="17.25" customHeight="1">
      <c r="A12" s="88">
        <v>750</v>
      </c>
      <c r="B12" s="104"/>
      <c r="C12" s="95" t="s">
        <v>93</v>
      </c>
      <c r="D12" s="80">
        <f aca="true" t="shared" si="1" ref="D12:F14">SUM(D15)</f>
        <v>80542</v>
      </c>
      <c r="E12" s="80">
        <f t="shared" si="1"/>
        <v>80542</v>
      </c>
      <c r="F12" s="80">
        <f t="shared" si="1"/>
        <v>80542</v>
      </c>
      <c r="G12" s="189">
        <v>0</v>
      </c>
    </row>
    <row r="13" spans="1:7" ht="18.75" customHeight="1">
      <c r="A13" s="88"/>
      <c r="B13" s="104"/>
      <c r="C13" s="94" t="s">
        <v>88</v>
      </c>
      <c r="D13" s="80">
        <f t="shared" si="1"/>
        <v>80542</v>
      </c>
      <c r="E13" s="80">
        <f t="shared" si="1"/>
        <v>80542</v>
      </c>
      <c r="F13" s="80">
        <f t="shared" si="1"/>
        <v>80542</v>
      </c>
      <c r="G13" s="189">
        <v>0</v>
      </c>
    </row>
    <row r="14" spans="1:7" ht="18.75" customHeight="1">
      <c r="A14" s="88"/>
      <c r="B14" s="104"/>
      <c r="C14" s="94" t="s">
        <v>87</v>
      </c>
      <c r="D14" s="80">
        <f t="shared" si="1"/>
        <v>100</v>
      </c>
      <c r="E14" s="80">
        <f t="shared" si="1"/>
        <v>100</v>
      </c>
      <c r="F14" s="80">
        <f t="shared" si="1"/>
        <v>100</v>
      </c>
      <c r="G14" s="189">
        <v>0</v>
      </c>
    </row>
    <row r="15" spans="1:7" ht="64.5" customHeight="1">
      <c r="A15" s="88"/>
      <c r="B15" s="101">
        <v>75011</v>
      </c>
      <c r="C15" s="87" t="s">
        <v>109</v>
      </c>
      <c r="D15" s="90">
        <v>80542</v>
      </c>
      <c r="E15" s="90">
        <v>80542</v>
      </c>
      <c r="F15" s="90">
        <v>80542</v>
      </c>
      <c r="G15" s="158">
        <v>0</v>
      </c>
    </row>
    <row r="16" spans="1:7" ht="17.25" customHeight="1">
      <c r="A16" s="32"/>
      <c r="B16" s="31"/>
      <c r="C16" s="87" t="s">
        <v>88</v>
      </c>
      <c r="D16" s="90">
        <v>80542</v>
      </c>
      <c r="E16" s="90">
        <v>80542</v>
      </c>
      <c r="F16" s="90">
        <v>80542</v>
      </c>
      <c r="G16" s="158">
        <v>0</v>
      </c>
    </row>
    <row r="17" spans="1:7" ht="18.75" customHeight="1">
      <c r="A17" s="32"/>
      <c r="B17" s="31"/>
      <c r="C17" s="87" t="s">
        <v>87</v>
      </c>
      <c r="D17" s="192">
        <f>D16/D15*100</f>
        <v>100</v>
      </c>
      <c r="E17" s="192">
        <f>E16/E15*100</f>
        <v>100</v>
      </c>
      <c r="F17" s="192">
        <f>F16/F15*100</f>
        <v>100</v>
      </c>
      <c r="G17" s="158">
        <v>0</v>
      </c>
    </row>
    <row r="18" spans="1:8" ht="45" customHeight="1">
      <c r="A18" s="88">
        <v>751</v>
      </c>
      <c r="B18" s="101"/>
      <c r="C18" s="94" t="s">
        <v>97</v>
      </c>
      <c r="D18" s="80">
        <f aca="true" t="shared" si="2" ref="D18:F19">SUM(D21+D24+D27+D30)</f>
        <v>74818</v>
      </c>
      <c r="E18" s="80">
        <f t="shared" si="2"/>
        <v>74818</v>
      </c>
      <c r="F18" s="80">
        <f t="shared" si="2"/>
        <v>74818</v>
      </c>
      <c r="G18" s="189">
        <v>0</v>
      </c>
      <c r="H18" s="2"/>
    </row>
    <row r="19" spans="1:7" ht="18" customHeight="1">
      <c r="A19" s="32"/>
      <c r="B19" s="31"/>
      <c r="C19" s="94" t="s">
        <v>88</v>
      </c>
      <c r="D19" s="80">
        <f t="shared" si="2"/>
        <v>74818</v>
      </c>
      <c r="E19" s="80">
        <f t="shared" si="2"/>
        <v>74818</v>
      </c>
      <c r="F19" s="80">
        <f t="shared" si="2"/>
        <v>74818</v>
      </c>
      <c r="G19" s="189">
        <v>0</v>
      </c>
    </row>
    <row r="20" spans="1:7" ht="18" customHeight="1">
      <c r="A20" s="32"/>
      <c r="B20" s="31"/>
      <c r="C20" s="94" t="s">
        <v>87</v>
      </c>
      <c r="D20" s="191">
        <f>D19/D18*100</f>
        <v>100</v>
      </c>
      <c r="E20" s="191">
        <f>E19/E18*100</f>
        <v>100</v>
      </c>
      <c r="F20" s="191">
        <f>F19/F18*100</f>
        <v>100</v>
      </c>
      <c r="G20" s="189">
        <v>0</v>
      </c>
    </row>
    <row r="21" spans="1:7" ht="54.75" customHeight="1">
      <c r="A21" s="32"/>
      <c r="B21" s="101">
        <v>75101</v>
      </c>
      <c r="C21" s="87" t="s">
        <v>110</v>
      </c>
      <c r="D21" s="90">
        <v>1829</v>
      </c>
      <c r="E21" s="90">
        <v>1829</v>
      </c>
      <c r="F21" s="90">
        <v>1829</v>
      </c>
      <c r="G21" s="158">
        <v>0</v>
      </c>
    </row>
    <row r="22" spans="1:7" ht="20.25" customHeight="1">
      <c r="A22" s="32"/>
      <c r="B22" s="30"/>
      <c r="C22" s="87" t="s">
        <v>88</v>
      </c>
      <c r="D22" s="90">
        <v>1829</v>
      </c>
      <c r="E22" s="90">
        <v>1829</v>
      </c>
      <c r="F22" s="90">
        <v>1829</v>
      </c>
      <c r="G22" s="158">
        <v>0</v>
      </c>
    </row>
    <row r="23" spans="1:7" ht="21.75" customHeight="1">
      <c r="A23" s="32"/>
      <c r="B23" s="30"/>
      <c r="C23" s="87" t="s">
        <v>87</v>
      </c>
      <c r="D23" s="192">
        <f>D22/D21*100</f>
        <v>100</v>
      </c>
      <c r="E23" s="192">
        <f>E22/E21*100</f>
        <v>100</v>
      </c>
      <c r="F23" s="192">
        <f>F22/F21*100</f>
        <v>100</v>
      </c>
      <c r="G23" s="158">
        <v>0</v>
      </c>
    </row>
    <row r="24" spans="1:7" ht="19.5" customHeight="1">
      <c r="A24" s="32"/>
      <c r="B24" s="101">
        <v>75108</v>
      </c>
      <c r="C24" s="87" t="s">
        <v>464</v>
      </c>
      <c r="D24" s="90">
        <v>37199</v>
      </c>
      <c r="E24" s="90">
        <v>37199</v>
      </c>
      <c r="F24" s="90">
        <v>37199</v>
      </c>
      <c r="G24" s="158">
        <v>0</v>
      </c>
    </row>
    <row r="25" spans="1:7" ht="18.75" customHeight="1">
      <c r="A25" s="32"/>
      <c r="B25" s="98"/>
      <c r="C25" s="87" t="s">
        <v>88</v>
      </c>
      <c r="D25" s="90">
        <v>37199</v>
      </c>
      <c r="E25" s="90">
        <v>37199</v>
      </c>
      <c r="F25" s="90">
        <v>37199</v>
      </c>
      <c r="G25" s="158">
        <v>0</v>
      </c>
    </row>
    <row r="26" spans="1:7" ht="21" customHeight="1">
      <c r="A26" s="32"/>
      <c r="B26" s="215"/>
      <c r="C26" s="87" t="s">
        <v>87</v>
      </c>
      <c r="D26" s="192">
        <f>D25/D24*100</f>
        <v>100</v>
      </c>
      <c r="E26" s="192">
        <f>E25/E24*100</f>
        <v>100</v>
      </c>
      <c r="F26" s="192">
        <f>F25/F24*100</f>
        <v>100</v>
      </c>
      <c r="G26" s="158">
        <v>0</v>
      </c>
    </row>
    <row r="27" spans="1:7" ht="62.25" customHeight="1">
      <c r="A27" s="32"/>
      <c r="B27" s="193" t="s">
        <v>328</v>
      </c>
      <c r="C27" s="194" t="s">
        <v>376</v>
      </c>
      <c r="D27" s="90">
        <v>300</v>
      </c>
      <c r="E27" s="90">
        <v>300</v>
      </c>
      <c r="F27" s="90">
        <v>300</v>
      </c>
      <c r="G27" s="158">
        <v>0</v>
      </c>
    </row>
    <row r="28" spans="1:7" ht="18" customHeight="1">
      <c r="A28" s="32"/>
      <c r="B28" s="101"/>
      <c r="C28" s="87" t="s">
        <v>88</v>
      </c>
      <c r="D28" s="90">
        <v>300</v>
      </c>
      <c r="E28" s="90">
        <v>300</v>
      </c>
      <c r="F28" s="90">
        <v>300</v>
      </c>
      <c r="G28" s="158">
        <v>0</v>
      </c>
    </row>
    <row r="29" spans="1:7" ht="20.25" customHeight="1">
      <c r="A29" s="32"/>
      <c r="B29" s="101"/>
      <c r="C29" s="87" t="s">
        <v>87</v>
      </c>
      <c r="D29" s="192">
        <f>D28/D27*100</f>
        <v>100</v>
      </c>
      <c r="E29" s="192">
        <f>E28/E27*100</f>
        <v>100</v>
      </c>
      <c r="F29" s="192">
        <f>F28/F27*100</f>
        <v>100</v>
      </c>
      <c r="G29" s="158">
        <v>0</v>
      </c>
    </row>
    <row r="30" spans="1:7" ht="21.75" customHeight="1">
      <c r="A30" s="100"/>
      <c r="B30" s="193" t="s">
        <v>327</v>
      </c>
      <c r="C30" s="194" t="s">
        <v>377</v>
      </c>
      <c r="D30" s="90">
        <v>35490</v>
      </c>
      <c r="E30" s="90">
        <v>35490</v>
      </c>
      <c r="F30" s="90">
        <v>35490</v>
      </c>
      <c r="G30" s="158">
        <v>0</v>
      </c>
    </row>
    <row r="31" spans="1:7" ht="18" customHeight="1">
      <c r="A31" s="34"/>
      <c r="B31" s="30"/>
      <c r="C31" s="87" t="s">
        <v>88</v>
      </c>
      <c r="D31" s="90">
        <v>35490</v>
      </c>
      <c r="E31" s="90">
        <v>35490</v>
      </c>
      <c r="F31" s="90">
        <v>35490</v>
      </c>
      <c r="G31" s="158">
        <v>0</v>
      </c>
    </row>
    <row r="32" spans="1:7" ht="22.5" customHeight="1">
      <c r="A32" s="34"/>
      <c r="B32" s="30"/>
      <c r="C32" s="87" t="s">
        <v>87</v>
      </c>
      <c r="D32" s="192">
        <f>D31/D30*100</f>
        <v>100</v>
      </c>
      <c r="E32" s="192">
        <f>E31/E30*100</f>
        <v>100</v>
      </c>
      <c r="F32" s="192">
        <f>F31/F30*100</f>
        <v>100</v>
      </c>
      <c r="G32" s="158">
        <v>0</v>
      </c>
    </row>
    <row r="33" spans="1:7" ht="20.25" customHeight="1">
      <c r="A33" s="173">
        <v>801</v>
      </c>
      <c r="B33" s="172"/>
      <c r="C33" s="169" t="s">
        <v>329</v>
      </c>
      <c r="D33" s="80">
        <f aca="true" t="shared" si="3" ref="D33:F34">SUM(D36)</f>
        <v>66254</v>
      </c>
      <c r="E33" s="80">
        <f t="shared" si="3"/>
        <v>66254</v>
      </c>
      <c r="F33" s="80">
        <f t="shared" si="3"/>
        <v>66254</v>
      </c>
      <c r="G33" s="195">
        <v>0</v>
      </c>
    </row>
    <row r="34" spans="1:7" ht="20.25" customHeight="1">
      <c r="A34" s="216"/>
      <c r="B34" s="217"/>
      <c r="C34" s="169" t="s">
        <v>88</v>
      </c>
      <c r="D34" s="80">
        <f t="shared" si="3"/>
        <v>64709.9</v>
      </c>
      <c r="E34" s="80">
        <f t="shared" si="3"/>
        <v>64709.9</v>
      </c>
      <c r="F34" s="80">
        <f t="shared" si="3"/>
        <v>64709.9</v>
      </c>
      <c r="G34" s="195">
        <v>0</v>
      </c>
    </row>
    <row r="35" spans="1:7" ht="21" customHeight="1">
      <c r="A35" s="216"/>
      <c r="B35" s="217"/>
      <c r="C35" s="169" t="s">
        <v>87</v>
      </c>
      <c r="D35" s="191">
        <f>D34/D33*100</f>
        <v>97.6694237329067</v>
      </c>
      <c r="E35" s="191">
        <f>E34/E33*100</f>
        <v>97.6694237329067</v>
      </c>
      <c r="F35" s="191">
        <f>F34/F33*100</f>
        <v>97.6694237329067</v>
      </c>
      <c r="G35" s="195">
        <v>0</v>
      </c>
    </row>
    <row r="36" spans="1:8" ht="51" customHeight="1">
      <c r="A36" s="174"/>
      <c r="B36" s="172">
        <v>80153</v>
      </c>
      <c r="C36" s="168" t="s">
        <v>350</v>
      </c>
      <c r="D36" s="171">
        <v>66254</v>
      </c>
      <c r="E36" s="171">
        <v>66254</v>
      </c>
      <c r="F36" s="171">
        <v>66254</v>
      </c>
      <c r="G36" s="196">
        <v>0</v>
      </c>
      <c r="H36" s="2"/>
    </row>
    <row r="37" spans="1:8" ht="21.75" customHeight="1">
      <c r="A37" s="174"/>
      <c r="B37" s="170"/>
      <c r="C37" s="168" t="s">
        <v>88</v>
      </c>
      <c r="D37" s="171">
        <v>64709.9</v>
      </c>
      <c r="E37" s="171">
        <v>64709.9</v>
      </c>
      <c r="F37" s="171">
        <v>64709.9</v>
      </c>
      <c r="G37" s="196">
        <v>0</v>
      </c>
      <c r="H37" s="2"/>
    </row>
    <row r="38" spans="1:8" ht="22.5" customHeight="1">
      <c r="A38" s="167"/>
      <c r="B38" s="170"/>
      <c r="C38" s="168" t="s">
        <v>87</v>
      </c>
      <c r="D38" s="192">
        <f>D37/D36*100</f>
        <v>97.6694237329067</v>
      </c>
      <c r="E38" s="192">
        <f>E37/E36*100</f>
        <v>97.6694237329067</v>
      </c>
      <c r="F38" s="192">
        <f>F37/F36*100</f>
        <v>97.6694237329067</v>
      </c>
      <c r="G38" s="196">
        <v>0</v>
      </c>
      <c r="H38" s="2"/>
    </row>
    <row r="39" spans="1:7" ht="24" customHeight="1">
      <c r="A39" s="88">
        <v>852</v>
      </c>
      <c r="B39" s="98"/>
      <c r="C39" s="95" t="s">
        <v>102</v>
      </c>
      <c r="D39" s="80">
        <f aca="true" t="shared" si="4" ref="D39:F40">SUM(D42)</f>
        <v>20600</v>
      </c>
      <c r="E39" s="80">
        <f t="shared" si="4"/>
        <v>20600</v>
      </c>
      <c r="F39" s="80">
        <f t="shared" si="4"/>
        <v>20600</v>
      </c>
      <c r="G39" s="189">
        <v>0</v>
      </c>
    </row>
    <row r="40" spans="1:7" ht="23.25" customHeight="1">
      <c r="A40" s="34"/>
      <c r="B40" s="30"/>
      <c r="C40" s="94" t="s">
        <v>88</v>
      </c>
      <c r="D40" s="80">
        <f t="shared" si="4"/>
        <v>20600</v>
      </c>
      <c r="E40" s="80">
        <f t="shared" si="4"/>
        <v>20600</v>
      </c>
      <c r="F40" s="80">
        <f t="shared" si="4"/>
        <v>20600</v>
      </c>
      <c r="G40" s="189">
        <v>0</v>
      </c>
    </row>
    <row r="41" spans="1:7" ht="20.25" customHeight="1">
      <c r="A41" s="34"/>
      <c r="B41" s="31"/>
      <c r="C41" s="94" t="s">
        <v>87</v>
      </c>
      <c r="D41" s="191">
        <f>D40/D39*100</f>
        <v>100</v>
      </c>
      <c r="E41" s="191">
        <f>E40/E39*100</f>
        <v>100</v>
      </c>
      <c r="F41" s="191">
        <f>F40/F39*100</f>
        <v>100</v>
      </c>
      <c r="G41" s="189">
        <v>0</v>
      </c>
    </row>
    <row r="42" spans="1:7" ht="53.25" customHeight="1">
      <c r="A42" s="100"/>
      <c r="B42" s="10">
        <v>85228</v>
      </c>
      <c r="C42" s="10" t="s">
        <v>103</v>
      </c>
      <c r="D42" s="90">
        <v>20600</v>
      </c>
      <c r="E42" s="90">
        <v>20600</v>
      </c>
      <c r="F42" s="90">
        <v>20600</v>
      </c>
      <c r="G42" s="158">
        <v>0</v>
      </c>
    </row>
    <row r="43" spans="1:7" ht="18" customHeight="1">
      <c r="A43" s="34"/>
      <c r="B43" s="101"/>
      <c r="C43" s="87" t="s">
        <v>88</v>
      </c>
      <c r="D43" s="90">
        <v>20600</v>
      </c>
      <c r="E43" s="90">
        <v>20600</v>
      </c>
      <c r="F43" s="90">
        <v>20600</v>
      </c>
      <c r="G43" s="158">
        <v>0</v>
      </c>
    </row>
    <row r="44" spans="1:7" ht="20.25" customHeight="1">
      <c r="A44" s="34"/>
      <c r="B44" s="101"/>
      <c r="C44" s="87" t="s">
        <v>87</v>
      </c>
      <c r="D44" s="192">
        <f>D43/D42*100</f>
        <v>100</v>
      </c>
      <c r="E44" s="192">
        <f>E43/E42*100</f>
        <v>100</v>
      </c>
      <c r="F44" s="192">
        <f>F43/F42*100</f>
        <v>100</v>
      </c>
      <c r="G44" s="158">
        <v>0</v>
      </c>
    </row>
    <row r="45" spans="1:7" ht="18.75" customHeight="1">
      <c r="A45" s="88">
        <v>855</v>
      </c>
      <c r="B45" s="98"/>
      <c r="C45" s="79" t="s">
        <v>215</v>
      </c>
      <c r="D45" s="80">
        <f aca="true" t="shared" si="5" ref="D45:F46">SUM(D48+D51+D54+D57+D60)</f>
        <v>11314851</v>
      </c>
      <c r="E45" s="80">
        <f t="shared" si="5"/>
        <v>11314851</v>
      </c>
      <c r="F45" s="80">
        <f t="shared" si="5"/>
        <v>11314851</v>
      </c>
      <c r="G45" s="189">
        <v>0</v>
      </c>
    </row>
    <row r="46" spans="1:7" ht="19.5" customHeight="1">
      <c r="A46" s="100"/>
      <c r="B46" s="98"/>
      <c r="C46" s="94" t="s">
        <v>88</v>
      </c>
      <c r="D46" s="80">
        <f t="shared" si="5"/>
        <v>11311478.870000001</v>
      </c>
      <c r="E46" s="80">
        <f t="shared" si="5"/>
        <v>11311478.870000001</v>
      </c>
      <c r="F46" s="80">
        <f t="shared" si="5"/>
        <v>11311478.870000001</v>
      </c>
      <c r="G46" s="189">
        <v>0</v>
      </c>
    </row>
    <row r="47" spans="1:7" ht="22.5" customHeight="1">
      <c r="A47" s="100"/>
      <c r="B47" s="101"/>
      <c r="C47" s="94" t="s">
        <v>87</v>
      </c>
      <c r="D47" s="191">
        <f>D46/D45*100</f>
        <v>99.9701973097127</v>
      </c>
      <c r="E47" s="191">
        <f>E46/E45*100</f>
        <v>99.9701973097127</v>
      </c>
      <c r="F47" s="191">
        <f>F46/F45*100</f>
        <v>99.9701973097127</v>
      </c>
      <c r="G47" s="189">
        <v>0</v>
      </c>
    </row>
    <row r="48" spans="1:7" ht="42" customHeight="1">
      <c r="A48" s="100"/>
      <c r="B48" s="102" t="s">
        <v>218</v>
      </c>
      <c r="C48" s="103" t="s">
        <v>219</v>
      </c>
      <c r="D48" s="90">
        <v>7688200</v>
      </c>
      <c r="E48" s="90">
        <v>7688200</v>
      </c>
      <c r="F48" s="90">
        <v>7688200</v>
      </c>
      <c r="G48" s="158">
        <v>0</v>
      </c>
    </row>
    <row r="49" spans="1:7" ht="28.5" customHeight="1">
      <c r="A49" s="34"/>
      <c r="B49" s="101"/>
      <c r="C49" s="87" t="s">
        <v>88</v>
      </c>
      <c r="D49" s="90">
        <v>7686556.86</v>
      </c>
      <c r="E49" s="90">
        <v>7686556.86</v>
      </c>
      <c r="F49" s="90">
        <v>7686556.86</v>
      </c>
      <c r="G49" s="158">
        <v>0</v>
      </c>
    </row>
    <row r="50" spans="1:7" ht="22.5" customHeight="1">
      <c r="A50" s="34"/>
      <c r="B50" s="101"/>
      <c r="C50" s="87" t="s">
        <v>87</v>
      </c>
      <c r="D50" s="192">
        <f>D49/D48*100</f>
        <v>99.9786277672277</v>
      </c>
      <c r="E50" s="192">
        <f>E49/E48*100</f>
        <v>99.9786277672277</v>
      </c>
      <c r="F50" s="192">
        <f>F49/F48*100</f>
        <v>99.9786277672277</v>
      </c>
      <c r="G50" s="158">
        <v>0</v>
      </c>
    </row>
    <row r="51" spans="1:7" ht="96.75" customHeight="1">
      <c r="A51" s="100"/>
      <c r="B51" s="72" t="s">
        <v>220</v>
      </c>
      <c r="C51" s="73" t="s">
        <v>221</v>
      </c>
      <c r="D51" s="90">
        <v>3238379</v>
      </c>
      <c r="E51" s="90">
        <v>3238379</v>
      </c>
      <c r="F51" s="90">
        <v>3238379</v>
      </c>
      <c r="G51" s="158">
        <v>0</v>
      </c>
    </row>
    <row r="52" spans="1:7" ht="20.25" customHeight="1">
      <c r="A52" s="34"/>
      <c r="B52" s="101"/>
      <c r="C52" s="87" t="s">
        <v>88</v>
      </c>
      <c r="D52" s="90">
        <v>3237324.94</v>
      </c>
      <c r="E52" s="90">
        <v>3237324.94</v>
      </c>
      <c r="F52" s="90">
        <v>3237324.94</v>
      </c>
      <c r="G52" s="158">
        <v>0</v>
      </c>
    </row>
    <row r="53" spans="1:7" ht="22.5" customHeight="1">
      <c r="A53" s="34"/>
      <c r="B53" s="101"/>
      <c r="C53" s="87" t="s">
        <v>87</v>
      </c>
      <c r="D53" s="192">
        <f>D52/D51*100</f>
        <v>99.96745099940433</v>
      </c>
      <c r="E53" s="192">
        <f>E52/E51*100</f>
        <v>99.96745099940433</v>
      </c>
      <c r="F53" s="192">
        <f>F52/F51*100</f>
        <v>99.96745099940433</v>
      </c>
      <c r="G53" s="158">
        <v>0</v>
      </c>
    </row>
    <row r="54" spans="1:7" ht="20.25" customHeight="1">
      <c r="A54" s="100"/>
      <c r="B54" s="72" t="s">
        <v>222</v>
      </c>
      <c r="C54" s="73" t="s">
        <v>223</v>
      </c>
      <c r="D54" s="90">
        <v>564</v>
      </c>
      <c r="E54" s="90">
        <v>564</v>
      </c>
      <c r="F54" s="90">
        <v>564</v>
      </c>
      <c r="G54" s="158">
        <v>0</v>
      </c>
    </row>
    <row r="55" spans="1:7" ht="18.75" customHeight="1">
      <c r="A55" s="34"/>
      <c r="B55" s="31"/>
      <c r="C55" s="87" t="s">
        <v>88</v>
      </c>
      <c r="D55" s="90">
        <v>509.82</v>
      </c>
      <c r="E55" s="90">
        <v>509.82</v>
      </c>
      <c r="F55" s="90">
        <v>509.82</v>
      </c>
      <c r="G55" s="158">
        <v>0</v>
      </c>
    </row>
    <row r="56" spans="1:7" ht="18" customHeight="1">
      <c r="A56" s="34"/>
      <c r="B56" s="31"/>
      <c r="C56" s="87" t="s">
        <v>87</v>
      </c>
      <c r="D56" s="192">
        <f>D55/D54*100</f>
        <v>90.3936170212766</v>
      </c>
      <c r="E56" s="192">
        <f>E55/E54*100</f>
        <v>90.3936170212766</v>
      </c>
      <c r="F56" s="192">
        <f>F55/F54*100</f>
        <v>90.3936170212766</v>
      </c>
      <c r="G56" s="158">
        <v>0</v>
      </c>
    </row>
    <row r="57" spans="1:7" ht="34.5" customHeight="1">
      <c r="A57" s="100"/>
      <c r="B57" s="72" t="s">
        <v>234</v>
      </c>
      <c r="C57" s="73" t="s">
        <v>235</v>
      </c>
      <c r="D57" s="90">
        <v>372000</v>
      </c>
      <c r="E57" s="90">
        <v>372000</v>
      </c>
      <c r="F57" s="90">
        <v>372000</v>
      </c>
      <c r="G57" s="158">
        <v>0</v>
      </c>
    </row>
    <row r="58" spans="1:7" ht="19.5" customHeight="1">
      <c r="A58" s="32"/>
      <c r="B58" s="31"/>
      <c r="C58" s="87" t="s">
        <v>88</v>
      </c>
      <c r="D58" s="90">
        <v>371380</v>
      </c>
      <c r="E58" s="90">
        <v>371380</v>
      </c>
      <c r="F58" s="90">
        <v>371380</v>
      </c>
      <c r="G58" s="158">
        <v>0</v>
      </c>
    </row>
    <row r="59" spans="1:7" ht="19.5" customHeight="1">
      <c r="A59" s="31"/>
      <c r="B59" s="31"/>
      <c r="C59" s="87" t="s">
        <v>87</v>
      </c>
      <c r="D59" s="192">
        <f>D58/D57*100</f>
        <v>99.83333333333333</v>
      </c>
      <c r="E59" s="192">
        <f>E58/E57*100</f>
        <v>99.83333333333333</v>
      </c>
      <c r="F59" s="192">
        <f>F58/F57*100</f>
        <v>99.83333333333333</v>
      </c>
      <c r="G59" s="158">
        <v>0</v>
      </c>
    </row>
    <row r="60" spans="1:8" ht="114.75" customHeight="1">
      <c r="A60" s="100"/>
      <c r="B60" s="72" t="s">
        <v>330</v>
      </c>
      <c r="C60" s="82" t="s">
        <v>372</v>
      </c>
      <c r="D60" s="74" t="s">
        <v>467</v>
      </c>
      <c r="E60" s="74" t="s">
        <v>467</v>
      </c>
      <c r="F60" s="74" t="s">
        <v>467</v>
      </c>
      <c r="G60" s="158">
        <v>0</v>
      </c>
      <c r="H60" s="2"/>
    </row>
    <row r="61" spans="1:8" ht="18.75" customHeight="1">
      <c r="A61" s="32"/>
      <c r="B61" s="31"/>
      <c r="C61" s="87" t="s">
        <v>88</v>
      </c>
      <c r="D61" s="90">
        <v>15707.25</v>
      </c>
      <c r="E61" s="90">
        <v>15707.25</v>
      </c>
      <c r="F61" s="90">
        <v>15707.25</v>
      </c>
      <c r="G61" s="158">
        <v>0</v>
      </c>
      <c r="H61" s="2"/>
    </row>
    <row r="62" spans="1:8" ht="18" customHeight="1">
      <c r="A62" s="31"/>
      <c r="B62" s="31"/>
      <c r="C62" s="87" t="s">
        <v>87</v>
      </c>
      <c r="D62" s="192">
        <f>D61/D60*100</f>
        <v>99.99522536287242</v>
      </c>
      <c r="E62" s="192">
        <f>E61/E60*100</f>
        <v>99.99522536287242</v>
      </c>
      <c r="F62" s="192">
        <f>F61/F60*100</f>
        <v>99.99522536287242</v>
      </c>
      <c r="G62" s="158">
        <v>0</v>
      </c>
      <c r="H62" s="2"/>
    </row>
    <row r="63" spans="1:7" ht="24.75" customHeight="1">
      <c r="A63" s="88"/>
      <c r="B63" s="98"/>
      <c r="C63" s="105" t="s">
        <v>468</v>
      </c>
      <c r="D63" s="80">
        <f>SUM(D6+D12+D18+D33+D39+D45)</f>
        <v>12425231.89</v>
      </c>
      <c r="E63" s="80">
        <f aca="true" t="shared" si="6" ref="D63:F64">SUM(E6+E12+E18+E33+E39+E45)</f>
        <v>12425231.89</v>
      </c>
      <c r="F63" s="80">
        <f t="shared" si="6"/>
        <v>12425231.89</v>
      </c>
      <c r="G63" s="189">
        <v>0</v>
      </c>
    </row>
    <row r="64" spans="1:7" ht="24" customHeight="1">
      <c r="A64" s="28"/>
      <c r="B64" s="30"/>
      <c r="C64" s="105" t="s">
        <v>88</v>
      </c>
      <c r="D64" s="80">
        <f t="shared" si="6"/>
        <v>12420315.66</v>
      </c>
      <c r="E64" s="80">
        <f t="shared" si="6"/>
        <v>12420315.66</v>
      </c>
      <c r="F64" s="80">
        <f t="shared" si="6"/>
        <v>12420315.66</v>
      </c>
      <c r="G64" s="189">
        <v>0</v>
      </c>
    </row>
    <row r="65" spans="1:7" ht="21.75" customHeight="1">
      <c r="A65" s="35"/>
      <c r="B65" s="30"/>
      <c r="C65" s="105" t="s">
        <v>87</v>
      </c>
      <c r="D65" s="191">
        <f>D64/D63*100</f>
        <v>99.960433494976</v>
      </c>
      <c r="E65" s="191">
        <f>E64/E63*100</f>
        <v>99.960433494976</v>
      </c>
      <c r="F65" s="191">
        <f>F64/F63*100</f>
        <v>99.960433494976</v>
      </c>
      <c r="G65" s="189">
        <v>0</v>
      </c>
    </row>
    <row r="66" spans="2:7" ht="12.75">
      <c r="B66" s="6"/>
      <c r="C66" s="6"/>
      <c r="D66" s="6"/>
      <c r="E66" s="6"/>
      <c r="F66" s="6"/>
      <c r="G66" s="2"/>
    </row>
    <row r="67" ht="12.75">
      <c r="A67" s="3"/>
    </row>
  </sheetData>
  <sheetProtection/>
  <mergeCells count="7">
    <mergeCell ref="A2:G2"/>
    <mergeCell ref="A3:A4"/>
    <mergeCell ref="B3:B4"/>
    <mergeCell ref="C3:C4"/>
    <mergeCell ref="D3:D4"/>
    <mergeCell ref="E3:E4"/>
    <mergeCell ref="F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 customHeight="1">
      <c r="A1" s="2"/>
      <c r="B1" s="2" t="s">
        <v>445</v>
      </c>
      <c r="C1" s="2"/>
      <c r="D1" s="12"/>
      <c r="E1" s="12"/>
    </row>
    <row r="2" spans="1:5" ht="36" customHeight="1">
      <c r="A2" s="304" t="s">
        <v>310</v>
      </c>
      <c r="B2" s="304"/>
      <c r="C2" s="304"/>
      <c r="D2" s="304"/>
      <c r="E2" s="304"/>
    </row>
    <row r="3" spans="1:5" ht="19.5" customHeight="1">
      <c r="A3" s="305" t="s">
        <v>6</v>
      </c>
      <c r="B3" s="305" t="s">
        <v>0</v>
      </c>
      <c r="C3" s="305" t="s">
        <v>3</v>
      </c>
      <c r="D3" s="303" t="s">
        <v>49</v>
      </c>
      <c r="E3" s="309" t="s">
        <v>50</v>
      </c>
    </row>
    <row r="4" spans="1:5" ht="19.5" customHeight="1">
      <c r="A4" s="305"/>
      <c r="B4" s="305"/>
      <c r="C4" s="305"/>
      <c r="D4" s="303"/>
      <c r="E4" s="310"/>
    </row>
    <row r="5" spans="1:5" ht="19.5" customHeight="1">
      <c r="A5" s="305"/>
      <c r="B5" s="305"/>
      <c r="C5" s="305"/>
      <c r="D5" s="303"/>
      <c r="E5" s="311"/>
    </row>
    <row r="6" spans="1:5" ht="17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ht="36" customHeight="1">
      <c r="A7" s="95">
        <v>1</v>
      </c>
      <c r="B7" s="95">
        <v>921</v>
      </c>
      <c r="C7" s="95"/>
      <c r="D7" s="94" t="s">
        <v>100</v>
      </c>
      <c r="E7" s="80">
        <f>SUM(E10+E13)</f>
        <v>656000</v>
      </c>
    </row>
    <row r="8" spans="1:5" ht="30" customHeight="1">
      <c r="A8" s="33"/>
      <c r="B8" s="95"/>
      <c r="C8" s="95"/>
      <c r="D8" s="94" t="s">
        <v>88</v>
      </c>
      <c r="E8" s="80">
        <f>SUM(E11+E14)</f>
        <v>656000</v>
      </c>
    </row>
    <row r="9" spans="1:5" ht="30" customHeight="1">
      <c r="A9" s="33"/>
      <c r="B9" s="95"/>
      <c r="C9" s="95"/>
      <c r="D9" s="94" t="s">
        <v>87</v>
      </c>
      <c r="E9" s="191">
        <f>E8/E7*100</f>
        <v>100</v>
      </c>
    </row>
    <row r="10" spans="1:5" ht="30" customHeight="1">
      <c r="A10" s="98"/>
      <c r="B10" s="98"/>
      <c r="C10" s="101">
        <v>92109</v>
      </c>
      <c r="D10" s="98" t="s">
        <v>104</v>
      </c>
      <c r="E10" s="90">
        <v>417000</v>
      </c>
    </row>
    <row r="11" spans="1:5" ht="30" customHeight="1">
      <c r="A11" s="30"/>
      <c r="B11" s="98"/>
      <c r="C11" s="101"/>
      <c r="D11" s="87" t="s">
        <v>88</v>
      </c>
      <c r="E11" s="90">
        <v>417000</v>
      </c>
    </row>
    <row r="12" spans="1:5" ht="30" customHeight="1">
      <c r="A12" s="30"/>
      <c r="B12" s="98"/>
      <c r="C12" s="101"/>
      <c r="D12" s="87" t="s">
        <v>87</v>
      </c>
      <c r="E12" s="192">
        <f>E11/E10*100</f>
        <v>100</v>
      </c>
    </row>
    <row r="13" spans="1:5" ht="30" customHeight="1">
      <c r="A13" s="30"/>
      <c r="B13" s="98"/>
      <c r="C13" s="101">
        <v>92116</v>
      </c>
      <c r="D13" s="98" t="s">
        <v>105</v>
      </c>
      <c r="E13" s="90">
        <v>239000</v>
      </c>
    </row>
    <row r="14" spans="1:5" ht="30" customHeight="1">
      <c r="A14" s="30"/>
      <c r="B14" s="98"/>
      <c r="C14" s="98"/>
      <c r="D14" s="87" t="s">
        <v>88</v>
      </c>
      <c r="E14" s="90">
        <v>239000</v>
      </c>
    </row>
    <row r="15" spans="1:5" ht="30" customHeight="1">
      <c r="A15" s="30"/>
      <c r="B15" s="98"/>
      <c r="C15" s="98"/>
      <c r="D15" s="87" t="s">
        <v>87</v>
      </c>
      <c r="E15" s="192">
        <f>E14/E13*100</f>
        <v>100</v>
      </c>
    </row>
    <row r="17" ht="12.75">
      <c r="A17" s="3"/>
    </row>
  </sheetData>
  <sheetProtection/>
  <mergeCells count="6">
    <mergeCell ref="A2:E2"/>
    <mergeCell ref="A3:A5"/>
    <mergeCell ref="B3:B5"/>
    <mergeCell ref="C3:C5"/>
    <mergeCell ref="D3:D5"/>
    <mergeCell ref="E3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2">
      <selection activeCell="B64" sqref="B64"/>
    </sheetView>
  </sheetViews>
  <sheetFormatPr defaultColWidth="9.140625" defaultRowHeight="12.75"/>
  <cols>
    <col min="1" max="1" width="4.140625" style="40" customWidth="1"/>
    <col min="2" max="2" width="6.7109375" style="40" customWidth="1"/>
    <col min="3" max="3" width="8.8515625" style="40" customWidth="1"/>
    <col min="4" max="4" width="46.421875" style="40" customWidth="1"/>
    <col min="5" max="5" width="18.140625" style="40" customWidth="1"/>
    <col min="6" max="6" width="23.140625" style="40" customWidth="1"/>
    <col min="7" max="7" width="16.8515625" style="40" customWidth="1"/>
    <col min="8" max="16384" width="9.140625" style="40" customWidth="1"/>
  </cols>
  <sheetData>
    <row r="1" spans="1:5" ht="21" customHeight="1">
      <c r="A1" s="2"/>
      <c r="B1" s="2" t="s">
        <v>444</v>
      </c>
      <c r="C1" s="2"/>
      <c r="D1" s="12"/>
      <c r="E1" s="12"/>
    </row>
    <row r="2" spans="1:5" ht="65.25" customHeight="1" hidden="1">
      <c r="A2" s="2"/>
      <c r="B2" s="2"/>
      <c r="C2" s="2"/>
      <c r="D2" s="315"/>
      <c r="E2" s="315"/>
    </row>
    <row r="3" spans="1:5" ht="42" customHeight="1">
      <c r="A3" s="306" t="s">
        <v>333</v>
      </c>
      <c r="B3" s="306"/>
      <c r="C3" s="306"/>
      <c r="D3" s="306"/>
      <c r="E3" s="306"/>
    </row>
    <row r="4" spans="4:5" ht="19.5" customHeight="1" hidden="1">
      <c r="D4" s="39"/>
      <c r="E4" s="71"/>
    </row>
    <row r="5" spans="1:5" ht="12.75">
      <c r="A5" s="319" t="s">
        <v>6</v>
      </c>
      <c r="B5" s="319" t="s">
        <v>0</v>
      </c>
      <c r="C5" s="319" t="s">
        <v>3</v>
      </c>
      <c r="D5" s="323" t="s">
        <v>7</v>
      </c>
      <c r="E5" s="320" t="s">
        <v>50</v>
      </c>
    </row>
    <row r="6" spans="1:5" ht="12.75">
      <c r="A6" s="319"/>
      <c r="B6" s="319"/>
      <c r="C6" s="319"/>
      <c r="D6" s="323"/>
      <c r="E6" s="321"/>
    </row>
    <row r="7" spans="1:5" ht="12.75">
      <c r="A7" s="319"/>
      <c r="B7" s="319"/>
      <c r="C7" s="319"/>
      <c r="D7" s="323"/>
      <c r="E7" s="322"/>
    </row>
    <row r="8" spans="1:5" ht="15.75">
      <c r="A8" s="106">
        <v>1</v>
      </c>
      <c r="B8" s="106">
        <v>2</v>
      </c>
      <c r="C8" s="106">
        <v>3</v>
      </c>
      <c r="D8" s="106">
        <v>4</v>
      </c>
      <c r="E8" s="106">
        <v>5</v>
      </c>
    </row>
    <row r="9" spans="1:5" ht="48.75" customHeight="1">
      <c r="A9" s="316" t="s">
        <v>85</v>
      </c>
      <c r="B9" s="317"/>
      <c r="C9" s="318"/>
      <c r="D9" s="107" t="s">
        <v>84</v>
      </c>
      <c r="E9" s="108"/>
    </row>
    <row r="10" spans="1:5" ht="23.25" customHeight="1">
      <c r="A10" s="95">
        <v>1</v>
      </c>
      <c r="B10" s="109">
        <v>600</v>
      </c>
      <c r="C10" s="10"/>
      <c r="D10" s="94" t="s">
        <v>91</v>
      </c>
      <c r="E10" s="80">
        <f>SUM(E13)</f>
        <v>400000</v>
      </c>
    </row>
    <row r="11" spans="1:5" ht="19.5" customHeight="1">
      <c r="A11" s="95"/>
      <c r="B11" s="109"/>
      <c r="C11" s="10"/>
      <c r="D11" s="94" t="s">
        <v>88</v>
      </c>
      <c r="E11" s="80">
        <f>SUM(E14)</f>
        <v>342037.07</v>
      </c>
    </row>
    <row r="12" spans="1:5" ht="21.75" customHeight="1">
      <c r="A12" s="33"/>
      <c r="B12" s="37"/>
      <c r="C12" s="21"/>
      <c r="D12" s="94" t="s">
        <v>87</v>
      </c>
      <c r="E12" s="191">
        <f>E11/E10*100</f>
        <v>85.50926749999999</v>
      </c>
    </row>
    <row r="13" spans="1:5" ht="24" customHeight="1">
      <c r="A13" s="110"/>
      <c r="B13" s="109"/>
      <c r="C13" s="10">
        <v>60004</v>
      </c>
      <c r="D13" s="87" t="s">
        <v>106</v>
      </c>
      <c r="E13" s="90">
        <v>400000</v>
      </c>
    </row>
    <row r="14" spans="1:5" ht="24" customHeight="1">
      <c r="A14" s="110"/>
      <c r="B14" s="109"/>
      <c r="C14" s="10"/>
      <c r="D14" s="87" t="s">
        <v>88</v>
      </c>
      <c r="E14" s="90">
        <v>342037.07</v>
      </c>
    </row>
    <row r="15" spans="1:5" ht="24" customHeight="1">
      <c r="A15" s="110"/>
      <c r="B15" s="109"/>
      <c r="C15" s="10"/>
      <c r="D15" s="87" t="s">
        <v>87</v>
      </c>
      <c r="E15" s="192">
        <f>E14/E13*100</f>
        <v>85.50926749999999</v>
      </c>
    </row>
    <row r="16" spans="1:5" ht="24" customHeight="1">
      <c r="A16" s="95">
        <v>2</v>
      </c>
      <c r="B16" s="109">
        <v>710</v>
      </c>
      <c r="C16" s="114"/>
      <c r="D16" s="94" t="s">
        <v>96</v>
      </c>
      <c r="E16" s="80">
        <f>SUM(E19)</f>
        <v>23026.23</v>
      </c>
    </row>
    <row r="17" spans="1:5" ht="24" customHeight="1">
      <c r="A17" s="110"/>
      <c r="B17" s="221"/>
      <c r="C17" s="114"/>
      <c r="D17" s="94" t="s">
        <v>88</v>
      </c>
      <c r="E17" s="80">
        <f>SUM(E20)</f>
        <v>14883</v>
      </c>
    </row>
    <row r="18" spans="1:5" ht="24" customHeight="1">
      <c r="A18" s="110"/>
      <c r="B18" s="221"/>
      <c r="C18" s="114"/>
      <c r="D18" s="94" t="s">
        <v>87</v>
      </c>
      <c r="E18" s="191">
        <f>E17/E16*100</f>
        <v>64.63498366862487</v>
      </c>
    </row>
    <row r="19" spans="1:5" ht="35.25" customHeight="1">
      <c r="A19" s="110"/>
      <c r="B19" s="115"/>
      <c r="C19" s="111">
        <v>71095</v>
      </c>
      <c r="D19" s="112" t="s">
        <v>228</v>
      </c>
      <c r="E19" s="113">
        <v>23026.23</v>
      </c>
    </row>
    <row r="20" spans="1:5" ht="24" customHeight="1">
      <c r="A20" s="110"/>
      <c r="B20" s="109"/>
      <c r="C20" s="10"/>
      <c r="D20" s="87" t="s">
        <v>88</v>
      </c>
      <c r="E20" s="113">
        <v>14883</v>
      </c>
    </row>
    <row r="21" spans="1:5" ht="24" customHeight="1">
      <c r="A21" s="110"/>
      <c r="B21" s="109"/>
      <c r="C21" s="10"/>
      <c r="D21" s="87" t="s">
        <v>87</v>
      </c>
      <c r="E21" s="192">
        <f>E20/E19*100</f>
        <v>64.63498366862487</v>
      </c>
    </row>
    <row r="22" spans="1:5" ht="23.25" customHeight="1">
      <c r="A22" s="95">
        <v>3</v>
      </c>
      <c r="B22" s="109">
        <v>801</v>
      </c>
      <c r="C22" s="114"/>
      <c r="D22" s="94" t="s">
        <v>201</v>
      </c>
      <c r="E22" s="80">
        <f>SUM(E25+E28+E31+E34)</f>
        <v>12754.4</v>
      </c>
    </row>
    <row r="23" spans="1:5" ht="24" customHeight="1">
      <c r="A23" s="95"/>
      <c r="B23" s="231"/>
      <c r="C23" s="114"/>
      <c r="D23" s="94" t="s">
        <v>88</v>
      </c>
      <c r="E23" s="80">
        <f>SUM(E26+E29+E32+E35)</f>
        <v>12754.16</v>
      </c>
    </row>
    <row r="24" spans="1:5" ht="21.75" customHeight="1">
      <c r="A24" s="95"/>
      <c r="B24" s="231"/>
      <c r="C24" s="114"/>
      <c r="D24" s="94" t="s">
        <v>87</v>
      </c>
      <c r="E24" s="191">
        <f>E23/E22*100</f>
        <v>99.99811829643104</v>
      </c>
    </row>
    <row r="25" spans="1:5" ht="26.25" customHeight="1">
      <c r="A25" s="95"/>
      <c r="B25" s="231"/>
      <c r="C25" s="10">
        <v>80101</v>
      </c>
      <c r="D25" s="87" t="s">
        <v>200</v>
      </c>
      <c r="E25" s="113">
        <v>5837.2</v>
      </c>
    </row>
    <row r="26" spans="1:5" ht="24.75" customHeight="1">
      <c r="A26" s="36"/>
      <c r="B26" s="37"/>
      <c r="C26" s="10"/>
      <c r="D26" s="87" t="s">
        <v>88</v>
      </c>
      <c r="E26" s="90">
        <v>5837.04</v>
      </c>
    </row>
    <row r="27" spans="1:5" ht="25.5" customHeight="1">
      <c r="A27" s="36"/>
      <c r="B27" s="37"/>
      <c r="C27" s="10"/>
      <c r="D27" s="87" t="s">
        <v>87</v>
      </c>
      <c r="E27" s="192">
        <f>E26/E25*100</f>
        <v>99.99725895977524</v>
      </c>
    </row>
    <row r="28" spans="1:5" ht="25.5" customHeight="1">
      <c r="A28" s="36"/>
      <c r="B28" s="37"/>
      <c r="C28" s="10">
        <v>80104</v>
      </c>
      <c r="D28" s="87" t="s">
        <v>200</v>
      </c>
      <c r="E28" s="90">
        <v>1546.7</v>
      </c>
    </row>
    <row r="29" spans="1:5" ht="25.5" customHeight="1">
      <c r="A29" s="36"/>
      <c r="B29" s="37"/>
      <c r="C29" s="10"/>
      <c r="D29" s="87" t="s">
        <v>88</v>
      </c>
      <c r="E29" s="90">
        <v>1546.64</v>
      </c>
    </row>
    <row r="30" spans="1:5" ht="25.5" customHeight="1">
      <c r="A30" s="36"/>
      <c r="B30" s="37"/>
      <c r="C30" s="10"/>
      <c r="D30" s="87" t="s">
        <v>87</v>
      </c>
      <c r="E30" s="192">
        <f>E29/E28*100</f>
        <v>99.99612077325921</v>
      </c>
    </row>
    <row r="31" spans="1:6" ht="25.5" customHeight="1">
      <c r="A31" s="36"/>
      <c r="B31" s="37"/>
      <c r="C31" s="10">
        <v>80110</v>
      </c>
      <c r="D31" s="87" t="s">
        <v>200</v>
      </c>
      <c r="E31" s="90">
        <v>506.5</v>
      </c>
      <c r="F31" s="2"/>
    </row>
    <row r="32" spans="1:6" ht="25.5" customHeight="1">
      <c r="A32" s="36"/>
      <c r="B32" s="37"/>
      <c r="C32" s="10"/>
      <c r="D32" s="87" t="s">
        <v>88</v>
      </c>
      <c r="E32" s="90">
        <v>506.48</v>
      </c>
      <c r="F32" s="2"/>
    </row>
    <row r="33" spans="1:6" ht="25.5" customHeight="1">
      <c r="A33" s="36"/>
      <c r="B33" s="37"/>
      <c r="C33" s="10"/>
      <c r="D33" s="87" t="s">
        <v>87</v>
      </c>
      <c r="E33" s="192">
        <f>E32/E31*100</f>
        <v>99.99605133267522</v>
      </c>
      <c r="F33" s="2"/>
    </row>
    <row r="34" spans="1:5" ht="20.25" customHeight="1">
      <c r="A34" s="36"/>
      <c r="B34" s="36"/>
      <c r="C34" s="10">
        <v>80195</v>
      </c>
      <c r="D34" s="87" t="s">
        <v>106</v>
      </c>
      <c r="E34" s="116">
        <v>4864</v>
      </c>
    </row>
    <row r="35" spans="1:5" ht="23.25" customHeight="1">
      <c r="A35" s="36"/>
      <c r="B35" s="36"/>
      <c r="C35" s="10"/>
      <c r="D35" s="87" t="s">
        <v>88</v>
      </c>
      <c r="E35" s="116">
        <v>4864</v>
      </c>
    </row>
    <row r="36" spans="1:5" ht="23.25" customHeight="1">
      <c r="A36" s="36"/>
      <c r="B36" s="36"/>
      <c r="C36" s="10"/>
      <c r="D36" s="87" t="s">
        <v>87</v>
      </c>
      <c r="E36" s="192">
        <f>E35/E34*100</f>
        <v>100</v>
      </c>
    </row>
    <row r="37" spans="1:5" ht="23.25" customHeight="1">
      <c r="A37" s="119">
        <v>4</v>
      </c>
      <c r="B37" s="297">
        <v>855</v>
      </c>
      <c r="C37" s="222"/>
      <c r="D37" s="223" t="s">
        <v>215</v>
      </c>
      <c r="E37" s="80">
        <v>7148.96</v>
      </c>
    </row>
    <row r="38" spans="1:5" ht="23.25" customHeight="1">
      <c r="A38" s="49"/>
      <c r="B38" s="298"/>
      <c r="C38" s="229">
        <v>85506</v>
      </c>
      <c r="D38" s="197" t="s">
        <v>475</v>
      </c>
      <c r="E38" s="90">
        <v>7148.96</v>
      </c>
    </row>
    <row r="39" spans="1:5" ht="23.25" customHeight="1">
      <c r="A39" s="49"/>
      <c r="B39" s="298"/>
      <c r="C39" s="21"/>
      <c r="D39" s="87" t="s">
        <v>88</v>
      </c>
      <c r="E39" s="90">
        <v>7148.96</v>
      </c>
    </row>
    <row r="40" spans="1:5" ht="23.25" customHeight="1">
      <c r="A40" s="219"/>
      <c r="B40" s="299"/>
      <c r="C40" s="21"/>
      <c r="D40" s="87" t="s">
        <v>87</v>
      </c>
      <c r="E40" s="192">
        <f>E39/E38*100</f>
        <v>100</v>
      </c>
    </row>
    <row r="41" spans="1:5" ht="23.25" customHeight="1">
      <c r="A41" s="119">
        <v>5</v>
      </c>
      <c r="B41" s="297">
        <v>921</v>
      </c>
      <c r="C41" s="222"/>
      <c r="D41" s="223" t="s">
        <v>469</v>
      </c>
      <c r="E41" s="80">
        <v>1500</v>
      </c>
    </row>
    <row r="42" spans="1:5" ht="23.25" customHeight="1">
      <c r="A42" s="49"/>
      <c r="B42" s="218"/>
      <c r="C42" s="229">
        <v>92109</v>
      </c>
      <c r="D42" s="197" t="s">
        <v>104</v>
      </c>
      <c r="E42" s="90">
        <v>1500</v>
      </c>
    </row>
    <row r="43" spans="1:5" ht="20.25" customHeight="1">
      <c r="A43" s="49"/>
      <c r="B43" s="218"/>
      <c r="C43" s="21"/>
      <c r="D43" s="87" t="s">
        <v>88</v>
      </c>
      <c r="E43" s="90">
        <v>1500</v>
      </c>
    </row>
    <row r="44" spans="1:5" ht="23.25" customHeight="1">
      <c r="A44" s="219"/>
      <c r="B44" s="220"/>
      <c r="C44" s="21"/>
      <c r="D44" s="87" t="s">
        <v>87</v>
      </c>
      <c r="E44" s="192">
        <f>E43/E42*100</f>
        <v>100</v>
      </c>
    </row>
    <row r="45" spans="1:5" ht="19.5" customHeight="1">
      <c r="A45" s="36"/>
      <c r="B45" s="36"/>
      <c r="C45" s="21"/>
      <c r="D45" s="105" t="s">
        <v>198</v>
      </c>
      <c r="E45" s="80">
        <f>SUM(E10+E16+E22+E37+E41)</f>
        <v>444429.59</v>
      </c>
    </row>
    <row r="46" spans="1:5" ht="19.5" customHeight="1">
      <c r="A46" s="36"/>
      <c r="B46" s="36"/>
      <c r="C46" s="21"/>
      <c r="D46" s="105" t="s">
        <v>88</v>
      </c>
      <c r="E46" s="80">
        <f>SUM(E11+E17+E23+E38+E42)</f>
        <v>378323.19</v>
      </c>
    </row>
    <row r="47" spans="1:5" ht="18.75" customHeight="1">
      <c r="A47" s="36"/>
      <c r="B47" s="36"/>
      <c r="C47" s="21"/>
      <c r="D47" s="105" t="s">
        <v>87</v>
      </c>
      <c r="E47" s="191">
        <f>E46/E45*100</f>
        <v>85.12556285912466</v>
      </c>
    </row>
    <row r="48" spans="1:5" ht="54" customHeight="1">
      <c r="A48" s="312" t="s">
        <v>86</v>
      </c>
      <c r="B48" s="313"/>
      <c r="C48" s="314"/>
      <c r="D48" s="117" t="s">
        <v>43</v>
      </c>
      <c r="E48" s="118"/>
    </row>
    <row r="49" spans="1:5" ht="40.5" customHeight="1">
      <c r="A49" s="224">
        <v>1</v>
      </c>
      <c r="B49" s="300">
        <v>754</v>
      </c>
      <c r="C49" s="225"/>
      <c r="D49" s="226" t="s">
        <v>347</v>
      </c>
      <c r="E49" s="80">
        <f>SUM(E52+E55+E58+E61)</f>
        <v>14976</v>
      </c>
    </row>
    <row r="50" spans="1:5" ht="22.5" customHeight="1">
      <c r="A50" s="227"/>
      <c r="B50" s="227"/>
      <c r="C50" s="228"/>
      <c r="D50" s="94" t="s">
        <v>88</v>
      </c>
      <c r="E50" s="80">
        <f>SUM(E53+E56+E59+E62)</f>
        <v>14976</v>
      </c>
    </row>
    <row r="51" spans="1:5" ht="21.75" customHeight="1">
      <c r="A51" s="224"/>
      <c r="B51" s="225"/>
      <c r="C51" s="225"/>
      <c r="D51" s="94" t="s">
        <v>87</v>
      </c>
      <c r="E51" s="191">
        <f>E50/E49*100</f>
        <v>100</v>
      </c>
    </row>
    <row r="52" spans="1:5" ht="211.5" customHeight="1">
      <c r="A52" s="176"/>
      <c r="B52" s="108"/>
      <c r="C52" s="230">
        <v>75412</v>
      </c>
      <c r="D52" s="87" t="s">
        <v>472</v>
      </c>
      <c r="E52" s="90">
        <v>8292</v>
      </c>
    </row>
    <row r="53" spans="1:5" ht="27" customHeight="1">
      <c r="A53" s="176"/>
      <c r="B53" s="108"/>
      <c r="C53" s="108"/>
      <c r="D53" s="87" t="s">
        <v>88</v>
      </c>
      <c r="E53" s="90">
        <v>8292</v>
      </c>
    </row>
    <row r="54" spans="1:5" ht="22.5" customHeight="1">
      <c r="A54" s="176"/>
      <c r="B54" s="108"/>
      <c r="C54" s="108"/>
      <c r="D54" s="87" t="s">
        <v>87</v>
      </c>
      <c r="E54" s="192">
        <f>E53/E52*100</f>
        <v>100</v>
      </c>
    </row>
    <row r="55" spans="1:5" ht="247.5" customHeight="1">
      <c r="A55" s="176"/>
      <c r="B55" s="108"/>
      <c r="C55" s="230">
        <v>75412</v>
      </c>
      <c r="D55" s="87" t="s">
        <v>473</v>
      </c>
      <c r="E55" s="90">
        <v>4884</v>
      </c>
    </row>
    <row r="56" spans="1:5" ht="22.5" customHeight="1">
      <c r="A56" s="176"/>
      <c r="B56" s="108"/>
      <c r="C56" s="108"/>
      <c r="D56" s="87" t="s">
        <v>88</v>
      </c>
      <c r="E56" s="90">
        <v>4884</v>
      </c>
    </row>
    <row r="57" spans="1:5" ht="22.5" customHeight="1">
      <c r="A57" s="176"/>
      <c r="B57" s="108"/>
      <c r="C57" s="108"/>
      <c r="D57" s="87" t="s">
        <v>87</v>
      </c>
      <c r="E57" s="192">
        <f>E56/E55*100</f>
        <v>100</v>
      </c>
    </row>
    <row r="58" spans="1:5" ht="106.5" customHeight="1">
      <c r="A58" s="176"/>
      <c r="B58" s="108"/>
      <c r="C58" s="108"/>
      <c r="D58" s="87" t="s">
        <v>470</v>
      </c>
      <c r="E58" s="90">
        <v>800</v>
      </c>
    </row>
    <row r="59" spans="1:5" ht="22.5" customHeight="1">
      <c r="A59" s="176"/>
      <c r="B59" s="108"/>
      <c r="C59" s="108"/>
      <c r="D59" s="87" t="s">
        <v>88</v>
      </c>
      <c r="E59" s="90">
        <v>800</v>
      </c>
    </row>
    <row r="60" spans="1:5" ht="22.5" customHeight="1">
      <c r="A60" s="176"/>
      <c r="B60" s="108"/>
      <c r="C60" s="108"/>
      <c r="D60" s="87" t="s">
        <v>87</v>
      </c>
      <c r="E60" s="192">
        <f>E59/E58*100</f>
        <v>100</v>
      </c>
    </row>
    <row r="61" spans="1:5" ht="103.5" customHeight="1">
      <c r="A61" s="176"/>
      <c r="B61" s="108"/>
      <c r="C61" s="230">
        <v>75412</v>
      </c>
      <c r="D61" s="87" t="s">
        <v>474</v>
      </c>
      <c r="E61" s="90">
        <v>1000</v>
      </c>
    </row>
    <row r="62" spans="1:5" ht="19.5" customHeight="1">
      <c r="A62" s="176"/>
      <c r="B62" s="108"/>
      <c r="C62" s="108"/>
      <c r="D62" s="87" t="s">
        <v>88</v>
      </c>
      <c r="E62" s="90">
        <v>1000</v>
      </c>
    </row>
    <row r="63" spans="1:5" ht="21.75" customHeight="1">
      <c r="A63" s="176"/>
      <c r="B63" s="108"/>
      <c r="C63" s="108"/>
      <c r="D63" s="87" t="s">
        <v>87</v>
      </c>
      <c r="E63" s="192">
        <f>E62/E61*100</f>
        <v>100</v>
      </c>
    </row>
    <row r="64" spans="1:5" ht="21.75" customHeight="1">
      <c r="A64" s="119">
        <v>2</v>
      </c>
      <c r="B64" s="88">
        <v>926</v>
      </c>
      <c r="C64" s="95"/>
      <c r="D64" s="95" t="s">
        <v>126</v>
      </c>
      <c r="E64" s="80">
        <f>SUM(E67)</f>
        <v>185000</v>
      </c>
    </row>
    <row r="65" spans="1:5" ht="20.25" customHeight="1">
      <c r="A65" s="119"/>
      <c r="B65" s="108"/>
      <c r="C65" s="95"/>
      <c r="D65" s="94" t="s">
        <v>88</v>
      </c>
      <c r="E65" s="80">
        <f>SUM(E68)</f>
        <v>185000</v>
      </c>
    </row>
    <row r="66" spans="1:5" ht="18.75" customHeight="1">
      <c r="A66" s="119"/>
      <c r="B66" s="108"/>
      <c r="C66" s="95"/>
      <c r="D66" s="94" t="s">
        <v>87</v>
      </c>
      <c r="E66" s="191">
        <f>E65/E64*100</f>
        <v>100</v>
      </c>
    </row>
    <row r="67" spans="1:5" ht="53.25" customHeight="1">
      <c r="A67" s="176"/>
      <c r="B67" s="95"/>
      <c r="C67" s="101">
        <v>92605</v>
      </c>
      <c r="D67" s="87" t="s">
        <v>471</v>
      </c>
      <c r="E67" s="90">
        <v>185000</v>
      </c>
    </row>
    <row r="68" spans="1:5" ht="21.75" customHeight="1">
      <c r="A68" s="176"/>
      <c r="B68" s="95"/>
      <c r="C68" s="108"/>
      <c r="D68" s="87" t="s">
        <v>88</v>
      </c>
      <c r="E68" s="90">
        <v>185000</v>
      </c>
    </row>
    <row r="69" spans="1:5" ht="21.75" customHeight="1">
      <c r="A69" s="176"/>
      <c r="B69" s="95"/>
      <c r="C69" s="108"/>
      <c r="D69" s="87" t="s">
        <v>87</v>
      </c>
      <c r="E69" s="192">
        <f>E68/E67*100</f>
        <v>100</v>
      </c>
    </row>
    <row r="70" spans="1:5" ht="23.25" customHeight="1">
      <c r="A70" s="50"/>
      <c r="B70" s="108"/>
      <c r="C70" s="48"/>
      <c r="D70" s="105" t="s">
        <v>197</v>
      </c>
      <c r="E70" s="80">
        <f>SUM(E49+E64)</f>
        <v>199976</v>
      </c>
    </row>
    <row r="71" spans="1:5" ht="23.25" customHeight="1">
      <c r="A71" s="50"/>
      <c r="B71" s="108"/>
      <c r="C71" s="48"/>
      <c r="D71" s="105" t="s">
        <v>88</v>
      </c>
      <c r="E71" s="80">
        <f>SUM(E50+E65)</f>
        <v>199976</v>
      </c>
    </row>
    <row r="72" spans="1:6" ht="23.25" customHeight="1">
      <c r="A72" s="50"/>
      <c r="B72" s="108"/>
      <c r="C72" s="48"/>
      <c r="D72" s="105" t="s">
        <v>87</v>
      </c>
      <c r="E72" s="191">
        <f>E71/E70*100</f>
        <v>100</v>
      </c>
      <c r="F72" s="2"/>
    </row>
    <row r="73" spans="1:6" ht="24" customHeight="1">
      <c r="A73" s="50"/>
      <c r="B73" s="48"/>
      <c r="C73" s="48"/>
      <c r="D73" s="105" t="s">
        <v>202</v>
      </c>
      <c r="E73" s="232">
        <f>SUM(E45+E70)</f>
        <v>644405.5900000001</v>
      </c>
      <c r="F73" s="198"/>
    </row>
    <row r="74" spans="1:6" ht="22.5" customHeight="1">
      <c r="A74" s="50"/>
      <c r="B74" s="48"/>
      <c r="C74" s="48"/>
      <c r="D74" s="105" t="s">
        <v>88</v>
      </c>
      <c r="E74" s="232">
        <f>SUM(E46+E71)</f>
        <v>578299.19</v>
      </c>
      <c r="F74" s="2"/>
    </row>
    <row r="75" spans="1:6" ht="24" customHeight="1">
      <c r="A75" s="50"/>
      <c r="B75" s="48"/>
      <c r="C75" s="108"/>
      <c r="D75" s="105" t="s">
        <v>87</v>
      </c>
      <c r="E75" s="191">
        <f>E74/E73*100</f>
        <v>89.74149184522125</v>
      </c>
      <c r="F75" s="2"/>
    </row>
  </sheetData>
  <sheetProtection/>
  <mergeCells count="9">
    <mergeCell ref="A48:C48"/>
    <mergeCell ref="D2:E2"/>
    <mergeCell ref="A9:C9"/>
    <mergeCell ref="A3:E3"/>
    <mergeCell ref="A5:A7"/>
    <mergeCell ref="B5:B7"/>
    <mergeCell ref="E5:E7"/>
    <mergeCell ref="C5:C7"/>
    <mergeCell ref="D5:D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8"/>
  <sheetViews>
    <sheetView zoomScalePageLayoutView="0" workbookViewId="0" topLeftCell="A97">
      <selection activeCell="E28" sqref="E28"/>
    </sheetView>
  </sheetViews>
  <sheetFormatPr defaultColWidth="9.140625" defaultRowHeight="12.75"/>
  <cols>
    <col min="1" max="1" width="4.8515625" style="1" customWidth="1"/>
    <col min="2" max="2" width="5.140625" style="1" customWidth="1"/>
    <col min="3" max="3" width="8.421875" style="1" customWidth="1"/>
    <col min="4" max="4" width="19.00390625" style="1" customWidth="1"/>
    <col min="5" max="5" width="56.28125" style="1" customWidth="1"/>
    <col min="6" max="6" width="14.00390625" style="1" customWidth="1"/>
    <col min="7" max="7" width="13.140625" style="1" customWidth="1"/>
    <col min="8" max="8" width="12.140625" style="1" customWidth="1"/>
    <col min="9" max="9" width="32.7109375" style="1" customWidth="1"/>
    <col min="10" max="16384" width="9.140625" style="1" customWidth="1"/>
  </cols>
  <sheetData>
    <row r="1" spans="1:9" ht="18" customHeight="1">
      <c r="A1" s="13"/>
      <c r="B1" s="13"/>
      <c r="C1" s="2" t="s">
        <v>443</v>
      </c>
      <c r="D1" s="2"/>
      <c r="E1" s="12"/>
      <c r="F1" s="6"/>
      <c r="G1" s="13"/>
      <c r="H1" s="6"/>
      <c r="I1" s="6"/>
    </row>
    <row r="2" spans="1:8" s="9" customFormat="1" ht="42.75" customHeight="1">
      <c r="A2" s="306" t="s">
        <v>308</v>
      </c>
      <c r="B2" s="306"/>
      <c r="C2" s="306"/>
      <c r="D2" s="304"/>
      <c r="E2" s="304"/>
      <c r="F2" s="304"/>
      <c r="G2" s="304"/>
      <c r="H2" s="304"/>
    </row>
    <row r="3" spans="1:9" s="9" customFormat="1" ht="29.25" customHeight="1">
      <c r="A3" s="307" t="s">
        <v>6</v>
      </c>
      <c r="B3" s="307" t="s">
        <v>0</v>
      </c>
      <c r="C3" s="307" t="s">
        <v>3</v>
      </c>
      <c r="D3" s="309" t="s">
        <v>51</v>
      </c>
      <c r="E3" s="309" t="s">
        <v>54</v>
      </c>
      <c r="F3" s="324" t="s">
        <v>53</v>
      </c>
      <c r="G3" s="331"/>
      <c r="H3" s="325"/>
      <c r="I3" s="320" t="s">
        <v>108</v>
      </c>
    </row>
    <row r="4" spans="1:9" s="9" customFormat="1" ht="1.5" customHeight="1">
      <c r="A4" s="328"/>
      <c r="B4" s="328"/>
      <c r="C4" s="328"/>
      <c r="D4" s="329"/>
      <c r="E4" s="310"/>
      <c r="F4" s="326"/>
      <c r="G4" s="332"/>
      <c r="H4" s="327"/>
      <c r="I4" s="321"/>
    </row>
    <row r="5" spans="1:9" s="9" customFormat="1" ht="2.25" customHeight="1">
      <c r="A5" s="328"/>
      <c r="B5" s="328"/>
      <c r="C5" s="328"/>
      <c r="D5" s="329"/>
      <c r="E5" s="310"/>
      <c r="F5" s="83"/>
      <c r="G5" s="324" t="s">
        <v>57</v>
      </c>
      <c r="H5" s="325"/>
      <c r="I5" s="321"/>
    </row>
    <row r="6" spans="1:9" ht="18.75" customHeight="1">
      <c r="A6" s="328"/>
      <c r="B6" s="328"/>
      <c r="C6" s="328"/>
      <c r="D6" s="329"/>
      <c r="E6" s="310"/>
      <c r="F6" s="83" t="s">
        <v>55</v>
      </c>
      <c r="G6" s="326"/>
      <c r="H6" s="327"/>
      <c r="I6" s="321"/>
    </row>
    <row r="7" spans="1:9" ht="17.25" customHeight="1">
      <c r="A7" s="328"/>
      <c r="B7" s="328"/>
      <c r="C7" s="328"/>
      <c r="D7" s="329"/>
      <c r="E7" s="310"/>
      <c r="F7" s="83" t="s">
        <v>56</v>
      </c>
      <c r="G7" s="164" t="s">
        <v>2</v>
      </c>
      <c r="H7" s="164" t="s">
        <v>4</v>
      </c>
      <c r="I7" s="322"/>
    </row>
    <row r="8" spans="1:9" ht="70.5" customHeight="1" hidden="1">
      <c r="A8" s="308"/>
      <c r="B8" s="308"/>
      <c r="C8" s="308"/>
      <c r="D8" s="330"/>
      <c r="E8" s="311"/>
      <c r="F8" s="84"/>
      <c r="G8" s="84"/>
      <c r="H8" s="84"/>
      <c r="I8" s="159"/>
    </row>
    <row r="9" spans="1:9" ht="17.25" customHeight="1">
      <c r="A9" s="165">
        <v>1</v>
      </c>
      <c r="B9" s="165">
        <v>2</v>
      </c>
      <c r="C9" s="165">
        <v>3</v>
      </c>
      <c r="D9" s="165">
        <v>4</v>
      </c>
      <c r="E9" s="165">
        <v>5</v>
      </c>
      <c r="F9" s="165">
        <v>6</v>
      </c>
      <c r="G9" s="165">
        <v>7</v>
      </c>
      <c r="H9" s="165">
        <v>8</v>
      </c>
      <c r="I9" s="165">
        <v>9</v>
      </c>
    </row>
    <row r="10" spans="1:9" ht="39" customHeight="1">
      <c r="A10" s="162">
        <v>1</v>
      </c>
      <c r="B10" s="162">
        <v>801</v>
      </c>
      <c r="C10" s="162">
        <v>80104</v>
      </c>
      <c r="D10" s="89" t="s">
        <v>59</v>
      </c>
      <c r="E10" s="161" t="s">
        <v>378</v>
      </c>
      <c r="F10" s="163">
        <v>10000</v>
      </c>
      <c r="G10" s="163">
        <v>10000</v>
      </c>
      <c r="H10" s="163">
        <v>0</v>
      </c>
      <c r="I10" s="42"/>
    </row>
    <row r="11" spans="1:9" ht="41.25" customHeight="1">
      <c r="A11" s="14"/>
      <c r="B11" s="14"/>
      <c r="C11" s="14"/>
      <c r="D11" s="87"/>
      <c r="E11" s="87" t="s">
        <v>88</v>
      </c>
      <c r="F11" s="90">
        <v>9986</v>
      </c>
      <c r="G11" s="90">
        <v>9986</v>
      </c>
      <c r="H11" s="62">
        <v>0</v>
      </c>
      <c r="I11" s="184" t="s">
        <v>477</v>
      </c>
    </row>
    <row r="12" spans="1:9" ht="20.25" customHeight="1">
      <c r="A12" s="14"/>
      <c r="B12" s="14"/>
      <c r="C12" s="14"/>
      <c r="D12" s="87"/>
      <c r="E12" s="87" t="s">
        <v>87</v>
      </c>
      <c r="F12" s="91">
        <f>F11/F10*100</f>
        <v>99.86</v>
      </c>
      <c r="G12" s="91">
        <f>G11/G10*100</f>
        <v>99.86</v>
      </c>
      <c r="H12" s="62">
        <v>0</v>
      </c>
      <c r="I12" s="62"/>
    </row>
    <row r="13" spans="1:9" ht="26.25" customHeight="1">
      <c r="A13" s="162">
        <v>2</v>
      </c>
      <c r="B13" s="162">
        <v>921</v>
      </c>
      <c r="C13" s="162">
        <v>92109</v>
      </c>
      <c r="D13" s="89" t="s">
        <v>59</v>
      </c>
      <c r="E13" s="161" t="s">
        <v>379</v>
      </c>
      <c r="F13" s="163">
        <v>5000</v>
      </c>
      <c r="G13" s="163">
        <v>5000</v>
      </c>
      <c r="H13" s="85">
        <v>0</v>
      </c>
      <c r="I13" s="86"/>
    </row>
    <row r="14" spans="1:9" ht="35.25" customHeight="1">
      <c r="A14" s="87"/>
      <c r="B14" s="87"/>
      <c r="C14" s="87"/>
      <c r="D14" s="87"/>
      <c r="E14" s="87" t="s">
        <v>88</v>
      </c>
      <c r="F14" s="90">
        <v>5000</v>
      </c>
      <c r="G14" s="90">
        <v>5000</v>
      </c>
      <c r="H14" s="62">
        <v>0</v>
      </c>
      <c r="I14" s="199" t="s">
        <v>481</v>
      </c>
    </row>
    <row r="15" spans="1:9" ht="17.25" customHeight="1">
      <c r="A15" s="87"/>
      <c r="B15" s="87"/>
      <c r="C15" s="87"/>
      <c r="D15" s="87"/>
      <c r="E15" s="87" t="s">
        <v>87</v>
      </c>
      <c r="F15" s="91">
        <f>F14/F13*100</f>
        <v>100</v>
      </c>
      <c r="G15" s="91">
        <f>G14/G13*100</f>
        <v>100</v>
      </c>
      <c r="H15" s="62">
        <v>0</v>
      </c>
      <c r="I15" s="62"/>
    </row>
    <row r="16" spans="1:9" ht="21" customHeight="1">
      <c r="A16" s="162">
        <v>3</v>
      </c>
      <c r="B16" s="89">
        <v>750</v>
      </c>
      <c r="C16" s="89">
        <v>75023</v>
      </c>
      <c r="D16" s="89" t="s">
        <v>59</v>
      </c>
      <c r="E16" s="89" t="s">
        <v>380</v>
      </c>
      <c r="F16" s="163">
        <v>7000</v>
      </c>
      <c r="G16" s="163">
        <v>7000</v>
      </c>
      <c r="H16" s="85">
        <v>0</v>
      </c>
      <c r="I16" s="86"/>
    </row>
    <row r="17" spans="1:9" ht="33.75" customHeight="1">
      <c r="A17" s="87"/>
      <c r="B17" s="87"/>
      <c r="C17" s="87"/>
      <c r="D17" s="87"/>
      <c r="E17" s="87" t="s">
        <v>88</v>
      </c>
      <c r="F17" s="90">
        <v>6950</v>
      </c>
      <c r="G17" s="90">
        <v>6950</v>
      </c>
      <c r="H17" s="62">
        <v>0</v>
      </c>
      <c r="I17" s="184" t="s">
        <v>477</v>
      </c>
    </row>
    <row r="18" spans="1:9" ht="20.25" customHeight="1">
      <c r="A18" s="87"/>
      <c r="B18" s="87"/>
      <c r="C18" s="87"/>
      <c r="D18" s="87"/>
      <c r="E18" s="87" t="s">
        <v>87</v>
      </c>
      <c r="F18" s="91">
        <f>F17/F16*100</f>
        <v>99.28571428571429</v>
      </c>
      <c r="G18" s="91">
        <f>G17/G16*100</f>
        <v>99.28571428571429</v>
      </c>
      <c r="H18" s="91">
        <v>0</v>
      </c>
      <c r="I18" s="62"/>
    </row>
    <row r="19" spans="1:9" ht="20.25" customHeight="1">
      <c r="A19" s="89">
        <v>4</v>
      </c>
      <c r="B19" s="89">
        <v>926</v>
      </c>
      <c r="C19" s="89">
        <v>92605</v>
      </c>
      <c r="D19" s="89" t="s">
        <v>59</v>
      </c>
      <c r="E19" s="89" t="s">
        <v>381</v>
      </c>
      <c r="F19" s="163">
        <v>2746.3</v>
      </c>
      <c r="G19" s="163">
        <v>2746.3</v>
      </c>
      <c r="H19" s="85">
        <v>0</v>
      </c>
      <c r="I19" s="86"/>
    </row>
    <row r="20" spans="1:9" ht="37.5" customHeight="1">
      <c r="A20" s="87"/>
      <c r="B20" s="87"/>
      <c r="C20" s="87"/>
      <c r="D20" s="87"/>
      <c r="E20" s="87" t="s">
        <v>88</v>
      </c>
      <c r="F20" s="163">
        <v>2746.3</v>
      </c>
      <c r="G20" s="163">
        <v>2746.3</v>
      </c>
      <c r="H20" s="62">
        <v>0</v>
      </c>
      <c r="I20" s="184" t="s">
        <v>531</v>
      </c>
    </row>
    <row r="21" spans="1:9" ht="18.75" customHeight="1">
      <c r="A21" s="87"/>
      <c r="B21" s="87"/>
      <c r="C21" s="87"/>
      <c r="D21" s="87"/>
      <c r="E21" s="87" t="s">
        <v>87</v>
      </c>
      <c r="F21" s="91">
        <f>F20/F19*100</f>
        <v>100</v>
      </c>
      <c r="G21" s="91">
        <f>G20/G19*100</f>
        <v>100</v>
      </c>
      <c r="H21" s="62">
        <v>0</v>
      </c>
      <c r="I21" s="62"/>
    </row>
    <row r="22" spans="1:9" ht="49.5" customHeight="1">
      <c r="A22" s="89">
        <v>5</v>
      </c>
      <c r="B22" s="89">
        <v>750</v>
      </c>
      <c r="C22" s="89">
        <v>75075</v>
      </c>
      <c r="D22" s="89" t="s">
        <v>59</v>
      </c>
      <c r="E22" s="89" t="s">
        <v>382</v>
      </c>
      <c r="F22" s="163">
        <v>1000</v>
      </c>
      <c r="G22" s="163">
        <v>1000</v>
      </c>
      <c r="H22" s="85">
        <v>0</v>
      </c>
      <c r="I22" s="233"/>
    </row>
    <row r="23" spans="1:9" ht="32.25" customHeight="1">
      <c r="A23" s="87"/>
      <c r="B23" s="11"/>
      <c r="C23" s="11"/>
      <c r="D23" s="87"/>
      <c r="E23" s="87" t="s">
        <v>88</v>
      </c>
      <c r="F23" s="90">
        <v>999</v>
      </c>
      <c r="G23" s="90">
        <v>999</v>
      </c>
      <c r="H23" s="62">
        <v>0</v>
      </c>
      <c r="I23" s="184" t="s">
        <v>478</v>
      </c>
    </row>
    <row r="24" spans="1:9" ht="19.5" customHeight="1">
      <c r="A24" s="87"/>
      <c r="B24" s="11"/>
      <c r="C24" s="11"/>
      <c r="D24" s="87"/>
      <c r="E24" s="87" t="s">
        <v>87</v>
      </c>
      <c r="F24" s="91">
        <f>F23/F22*100</f>
        <v>99.9</v>
      </c>
      <c r="G24" s="91">
        <f>G23/G22*100</f>
        <v>99.9</v>
      </c>
      <c r="H24" s="62">
        <v>0</v>
      </c>
      <c r="I24" s="62"/>
    </row>
    <row r="25" spans="1:9" ht="26.25" customHeight="1">
      <c r="A25" s="89">
        <v>6</v>
      </c>
      <c r="B25" s="89">
        <v>900</v>
      </c>
      <c r="C25" s="89">
        <v>90015</v>
      </c>
      <c r="D25" s="89" t="s">
        <v>59</v>
      </c>
      <c r="E25" s="89" t="s">
        <v>383</v>
      </c>
      <c r="F25" s="163">
        <v>13000</v>
      </c>
      <c r="G25" s="163">
        <v>13000</v>
      </c>
      <c r="H25" s="85">
        <v>0</v>
      </c>
      <c r="I25" s="185"/>
    </row>
    <row r="26" spans="1:9" ht="36.75" customHeight="1">
      <c r="A26" s="87"/>
      <c r="B26" s="87"/>
      <c r="C26" s="87"/>
      <c r="D26" s="87"/>
      <c r="E26" s="87" t="s">
        <v>88</v>
      </c>
      <c r="F26" s="90">
        <v>12999.87</v>
      </c>
      <c r="G26" s="90">
        <v>12999.87</v>
      </c>
      <c r="H26" s="62">
        <v>0</v>
      </c>
      <c r="I26" s="184" t="s">
        <v>356</v>
      </c>
    </row>
    <row r="27" spans="1:9" ht="24.75" customHeight="1">
      <c r="A27" s="87"/>
      <c r="B27" s="87"/>
      <c r="C27" s="87"/>
      <c r="D27" s="87"/>
      <c r="E27" s="87" t="s">
        <v>87</v>
      </c>
      <c r="F27" s="91">
        <f>F26/F25*100</f>
        <v>99.99900000000001</v>
      </c>
      <c r="G27" s="91">
        <f>G26/G25*100</f>
        <v>99.99900000000001</v>
      </c>
      <c r="H27" s="62">
        <v>0</v>
      </c>
      <c r="I27" s="62"/>
    </row>
    <row r="28" spans="1:9" ht="33.75" customHeight="1">
      <c r="A28" s="166">
        <v>7</v>
      </c>
      <c r="B28" s="89">
        <v>900</v>
      </c>
      <c r="C28" s="89">
        <v>90015</v>
      </c>
      <c r="D28" s="89" t="s">
        <v>60</v>
      </c>
      <c r="E28" s="89" t="s">
        <v>384</v>
      </c>
      <c r="F28" s="163">
        <v>10000.25</v>
      </c>
      <c r="G28" s="163">
        <v>10000.25</v>
      </c>
      <c r="H28" s="85">
        <v>0</v>
      </c>
      <c r="I28" s="86"/>
    </row>
    <row r="29" spans="1:9" ht="41.25" customHeight="1">
      <c r="A29" s="87"/>
      <c r="B29" s="87"/>
      <c r="C29" s="87"/>
      <c r="D29" s="87"/>
      <c r="E29" s="87" t="s">
        <v>88</v>
      </c>
      <c r="F29" s="163">
        <v>10000.25</v>
      </c>
      <c r="G29" s="163">
        <v>10000.25</v>
      </c>
      <c r="H29" s="62">
        <v>0</v>
      </c>
      <c r="I29" s="184" t="s">
        <v>356</v>
      </c>
    </row>
    <row r="30" spans="1:9" ht="23.25" customHeight="1">
      <c r="A30" s="87"/>
      <c r="B30" s="87"/>
      <c r="C30" s="87"/>
      <c r="D30" s="87"/>
      <c r="E30" s="87" t="s">
        <v>87</v>
      </c>
      <c r="F30" s="91">
        <f>F29/F28*100</f>
        <v>100</v>
      </c>
      <c r="G30" s="91">
        <f>G29/G28*100</f>
        <v>100</v>
      </c>
      <c r="H30" s="62">
        <v>0</v>
      </c>
      <c r="I30" s="62"/>
    </row>
    <row r="31" spans="1:9" ht="32.25" customHeight="1">
      <c r="A31" s="89">
        <v>8</v>
      </c>
      <c r="B31" s="89">
        <v>754</v>
      </c>
      <c r="C31" s="89">
        <v>75412</v>
      </c>
      <c r="D31" s="89" t="s">
        <v>60</v>
      </c>
      <c r="E31" s="89" t="s">
        <v>385</v>
      </c>
      <c r="F31" s="163">
        <v>500</v>
      </c>
      <c r="G31" s="163">
        <v>500</v>
      </c>
      <c r="H31" s="163">
        <v>0</v>
      </c>
      <c r="I31" s="62"/>
    </row>
    <row r="32" spans="1:9" ht="36.75" customHeight="1">
      <c r="A32" s="87"/>
      <c r="B32" s="87"/>
      <c r="C32" s="87"/>
      <c r="D32" s="87"/>
      <c r="E32" s="87" t="s">
        <v>88</v>
      </c>
      <c r="F32" s="90">
        <v>500</v>
      </c>
      <c r="G32" s="90">
        <v>500</v>
      </c>
      <c r="H32" s="90">
        <v>0</v>
      </c>
      <c r="I32" s="184" t="s">
        <v>375</v>
      </c>
    </row>
    <row r="33" spans="1:9" ht="24" customHeight="1">
      <c r="A33" s="87"/>
      <c r="B33" s="87"/>
      <c r="C33" s="87"/>
      <c r="D33" s="87"/>
      <c r="E33" s="87" t="s">
        <v>87</v>
      </c>
      <c r="F33" s="91">
        <f>F32/F31*100</f>
        <v>100</v>
      </c>
      <c r="G33" s="91">
        <f>G32/G31*100</f>
        <v>100</v>
      </c>
      <c r="H33" s="90">
        <v>0</v>
      </c>
      <c r="I33" s="62"/>
    </row>
    <row r="34" spans="1:9" ht="54" customHeight="1">
      <c r="A34" s="89">
        <v>9</v>
      </c>
      <c r="B34" s="89">
        <v>600</v>
      </c>
      <c r="C34" s="89">
        <v>60016</v>
      </c>
      <c r="D34" s="89" t="s">
        <v>118</v>
      </c>
      <c r="E34" s="89" t="s">
        <v>386</v>
      </c>
      <c r="F34" s="163">
        <v>12195.95</v>
      </c>
      <c r="G34" s="163">
        <v>12195.95</v>
      </c>
      <c r="H34" s="163">
        <v>0</v>
      </c>
      <c r="I34" s="86"/>
    </row>
    <row r="35" spans="1:9" ht="55.5" customHeight="1">
      <c r="A35" s="87"/>
      <c r="B35" s="87"/>
      <c r="C35" s="87"/>
      <c r="D35" s="87"/>
      <c r="E35" s="87" t="s">
        <v>88</v>
      </c>
      <c r="F35" s="90">
        <v>12175.77</v>
      </c>
      <c r="G35" s="90">
        <v>12175.77</v>
      </c>
      <c r="H35" s="62">
        <v>0</v>
      </c>
      <c r="I35" s="184" t="s">
        <v>451</v>
      </c>
    </row>
    <row r="36" spans="1:9" ht="27.75" customHeight="1">
      <c r="A36" s="87"/>
      <c r="B36" s="87"/>
      <c r="C36" s="87"/>
      <c r="D36" s="87"/>
      <c r="E36" s="87" t="s">
        <v>87</v>
      </c>
      <c r="F36" s="91">
        <f>F35/F34*100</f>
        <v>99.83453523505754</v>
      </c>
      <c r="G36" s="91">
        <f>G35/G34*100</f>
        <v>99.83453523505754</v>
      </c>
      <c r="H36" s="62">
        <v>0</v>
      </c>
      <c r="I36" s="62"/>
    </row>
    <row r="37" spans="1:10" ht="27.75" customHeight="1">
      <c r="A37" s="89">
        <v>10</v>
      </c>
      <c r="B37" s="89">
        <v>900</v>
      </c>
      <c r="C37" s="89">
        <v>90015</v>
      </c>
      <c r="D37" s="89" t="s">
        <v>118</v>
      </c>
      <c r="E37" s="89" t="s">
        <v>387</v>
      </c>
      <c r="F37" s="163">
        <v>4000</v>
      </c>
      <c r="G37" s="163">
        <v>4000</v>
      </c>
      <c r="H37" s="163">
        <v>0</v>
      </c>
      <c r="I37" s="86"/>
      <c r="J37" s="6"/>
    </row>
    <row r="38" spans="1:10" ht="42" customHeight="1">
      <c r="A38" s="87"/>
      <c r="B38" s="87"/>
      <c r="C38" s="87"/>
      <c r="D38" s="87"/>
      <c r="E38" s="87" t="s">
        <v>88</v>
      </c>
      <c r="F38" s="90">
        <v>4000</v>
      </c>
      <c r="G38" s="90">
        <v>4000</v>
      </c>
      <c r="H38" s="62">
        <v>0</v>
      </c>
      <c r="I38" s="184" t="s">
        <v>356</v>
      </c>
      <c r="J38" s="6"/>
    </row>
    <row r="39" spans="1:10" ht="26.25" customHeight="1">
      <c r="A39" s="87"/>
      <c r="B39" s="87"/>
      <c r="C39" s="87"/>
      <c r="D39" s="87"/>
      <c r="E39" s="87" t="s">
        <v>87</v>
      </c>
      <c r="F39" s="91">
        <f>F38/F37*100</f>
        <v>100</v>
      </c>
      <c r="G39" s="91">
        <f>G38/G37*100</f>
        <v>100</v>
      </c>
      <c r="H39" s="62">
        <v>0</v>
      </c>
      <c r="I39" s="62"/>
      <c r="J39" s="6"/>
    </row>
    <row r="40" spans="1:9" ht="25.5" customHeight="1">
      <c r="A40" s="89">
        <v>11</v>
      </c>
      <c r="B40" s="89">
        <v>900</v>
      </c>
      <c r="C40" s="89">
        <v>90015</v>
      </c>
      <c r="D40" s="89" t="s">
        <v>61</v>
      </c>
      <c r="E40" s="89" t="s">
        <v>388</v>
      </c>
      <c r="F40" s="163">
        <v>8000</v>
      </c>
      <c r="G40" s="163">
        <v>8000</v>
      </c>
      <c r="H40" s="163">
        <v>0</v>
      </c>
      <c r="I40" s="42"/>
    </row>
    <row r="41" spans="1:9" ht="36.75" customHeight="1">
      <c r="A41" s="87"/>
      <c r="B41" s="87"/>
      <c r="C41" s="87"/>
      <c r="D41" s="87"/>
      <c r="E41" s="87" t="s">
        <v>88</v>
      </c>
      <c r="F41" s="90">
        <v>7990.51</v>
      </c>
      <c r="G41" s="90">
        <v>7990.51</v>
      </c>
      <c r="H41" s="62">
        <v>0</v>
      </c>
      <c r="I41" s="184" t="s">
        <v>480</v>
      </c>
    </row>
    <row r="42" spans="1:9" ht="24" customHeight="1">
      <c r="A42" s="87"/>
      <c r="B42" s="87"/>
      <c r="C42" s="87"/>
      <c r="D42" s="87"/>
      <c r="E42" s="87" t="s">
        <v>87</v>
      </c>
      <c r="F42" s="91">
        <f>F41/F40*100</f>
        <v>99.881375</v>
      </c>
      <c r="G42" s="91">
        <f>G41/G40*100</f>
        <v>99.881375</v>
      </c>
      <c r="H42" s="62">
        <v>0</v>
      </c>
      <c r="I42" s="29"/>
    </row>
    <row r="43" spans="1:9" ht="36.75" customHeight="1">
      <c r="A43" s="89">
        <v>12</v>
      </c>
      <c r="B43" s="89">
        <v>921</v>
      </c>
      <c r="C43" s="89">
        <v>92109</v>
      </c>
      <c r="D43" s="89" t="s">
        <v>61</v>
      </c>
      <c r="E43" s="89" t="s">
        <v>389</v>
      </c>
      <c r="F43" s="163">
        <v>6000</v>
      </c>
      <c r="G43" s="163">
        <v>6000</v>
      </c>
      <c r="H43" s="163">
        <v>0</v>
      </c>
      <c r="I43" s="42"/>
    </row>
    <row r="44" spans="1:9" ht="55.5" customHeight="1">
      <c r="A44" s="87"/>
      <c r="B44" s="87"/>
      <c r="C44" s="87"/>
      <c r="D44" s="87"/>
      <c r="E44" s="87" t="s">
        <v>88</v>
      </c>
      <c r="F44" s="90">
        <v>4981.5</v>
      </c>
      <c r="G44" s="90">
        <v>4981.5</v>
      </c>
      <c r="H44" s="62">
        <v>0</v>
      </c>
      <c r="I44" s="184" t="s">
        <v>527</v>
      </c>
    </row>
    <row r="45" spans="1:9" ht="27.75" customHeight="1">
      <c r="A45" s="87"/>
      <c r="B45" s="87"/>
      <c r="C45" s="87"/>
      <c r="D45" s="87"/>
      <c r="E45" s="87" t="s">
        <v>87</v>
      </c>
      <c r="F45" s="91">
        <f>F44/F43*100</f>
        <v>83.025</v>
      </c>
      <c r="G45" s="91">
        <f>G44/G43*100</f>
        <v>83.025</v>
      </c>
      <c r="H45" s="62">
        <v>0</v>
      </c>
      <c r="I45" s="29"/>
    </row>
    <row r="46" spans="1:9" ht="36" customHeight="1">
      <c r="A46" s="166">
        <v>13</v>
      </c>
      <c r="B46" s="89">
        <v>600</v>
      </c>
      <c r="C46" s="89">
        <v>60016</v>
      </c>
      <c r="D46" s="89" t="s">
        <v>61</v>
      </c>
      <c r="E46" s="89" t="s">
        <v>390</v>
      </c>
      <c r="F46" s="163">
        <v>11243.49</v>
      </c>
      <c r="G46" s="163">
        <v>11243.49</v>
      </c>
      <c r="H46" s="163">
        <v>0</v>
      </c>
      <c r="I46" s="86"/>
    </row>
    <row r="47" spans="1:9" ht="58.5" customHeight="1">
      <c r="A47" s="87"/>
      <c r="B47" s="87"/>
      <c r="C47" s="87"/>
      <c r="D47" s="87"/>
      <c r="E47" s="87" t="s">
        <v>88</v>
      </c>
      <c r="F47" s="90">
        <v>11229.9</v>
      </c>
      <c r="G47" s="90">
        <v>11229.9</v>
      </c>
      <c r="H47" s="62">
        <v>0</v>
      </c>
      <c r="I47" s="184" t="s">
        <v>451</v>
      </c>
    </row>
    <row r="48" spans="1:9" ht="22.5" customHeight="1">
      <c r="A48" s="87"/>
      <c r="B48" s="87"/>
      <c r="C48" s="87"/>
      <c r="D48" s="87"/>
      <c r="E48" s="87" t="s">
        <v>87</v>
      </c>
      <c r="F48" s="91">
        <f>F47/F46*100</f>
        <v>99.87913005659274</v>
      </c>
      <c r="G48" s="91">
        <f>G47/G46*100</f>
        <v>99.87913005659274</v>
      </c>
      <c r="H48" s="62">
        <v>0</v>
      </c>
      <c r="I48" s="62"/>
    </row>
    <row r="49" spans="1:9" ht="40.5" customHeight="1">
      <c r="A49" s="166">
        <v>14</v>
      </c>
      <c r="B49" s="89">
        <v>600</v>
      </c>
      <c r="C49" s="89">
        <v>60016</v>
      </c>
      <c r="D49" s="89" t="s">
        <v>61</v>
      </c>
      <c r="E49" s="89" t="s">
        <v>440</v>
      </c>
      <c r="F49" s="163">
        <v>1200</v>
      </c>
      <c r="G49" s="163">
        <v>1200</v>
      </c>
      <c r="H49" s="163">
        <v>0</v>
      </c>
      <c r="I49" s="86"/>
    </row>
    <row r="50" spans="1:9" ht="60.75" customHeight="1">
      <c r="A50" s="87"/>
      <c r="B50" s="87"/>
      <c r="C50" s="87"/>
      <c r="D50" s="87"/>
      <c r="E50" s="87" t="s">
        <v>88</v>
      </c>
      <c r="F50" s="163">
        <v>1200</v>
      </c>
      <c r="G50" s="163">
        <v>1200</v>
      </c>
      <c r="H50" s="62">
        <v>0</v>
      </c>
      <c r="I50" s="184" t="s">
        <v>451</v>
      </c>
    </row>
    <row r="51" spans="1:9" ht="22.5" customHeight="1">
      <c r="A51" s="87"/>
      <c r="B51" s="87"/>
      <c r="C51" s="87"/>
      <c r="D51" s="87"/>
      <c r="E51" s="87" t="s">
        <v>87</v>
      </c>
      <c r="F51" s="91">
        <f>F50/F49*100</f>
        <v>100</v>
      </c>
      <c r="G51" s="91">
        <f>G50/G49*100</f>
        <v>100</v>
      </c>
      <c r="H51" s="62">
        <v>0</v>
      </c>
      <c r="I51" s="62"/>
    </row>
    <row r="52" spans="1:9" ht="36" customHeight="1">
      <c r="A52" s="89">
        <v>15</v>
      </c>
      <c r="B52" s="89">
        <v>921</v>
      </c>
      <c r="C52" s="89">
        <v>92195</v>
      </c>
      <c r="D52" s="89" t="s">
        <v>61</v>
      </c>
      <c r="E52" s="242" t="s">
        <v>391</v>
      </c>
      <c r="F52" s="163">
        <v>600</v>
      </c>
      <c r="G52" s="163">
        <v>600</v>
      </c>
      <c r="H52" s="163">
        <v>0</v>
      </c>
      <c r="I52" s="86"/>
    </row>
    <row r="53" spans="1:9" ht="38.25" customHeight="1">
      <c r="A53" s="87"/>
      <c r="B53" s="87"/>
      <c r="C53" s="87"/>
      <c r="D53" s="87"/>
      <c r="E53" s="87" t="s">
        <v>88</v>
      </c>
      <c r="F53" s="90">
        <v>257.09</v>
      </c>
      <c r="G53" s="90">
        <v>257.09</v>
      </c>
      <c r="H53" s="62">
        <v>0</v>
      </c>
      <c r="I53" s="184" t="s">
        <v>429</v>
      </c>
    </row>
    <row r="54" spans="1:9" ht="23.25" customHeight="1">
      <c r="A54" s="87"/>
      <c r="B54" s="87"/>
      <c r="C54" s="87"/>
      <c r="D54" s="87"/>
      <c r="E54" s="87" t="s">
        <v>87</v>
      </c>
      <c r="F54" s="91">
        <f>F53/F52*100</f>
        <v>42.84833333333333</v>
      </c>
      <c r="G54" s="91">
        <f>G53/G52*100</f>
        <v>42.84833333333333</v>
      </c>
      <c r="H54" s="62">
        <v>0</v>
      </c>
      <c r="I54" s="62"/>
    </row>
    <row r="55" spans="1:9" ht="41.25" customHeight="1">
      <c r="A55" s="89">
        <v>16</v>
      </c>
      <c r="B55" s="89">
        <v>921</v>
      </c>
      <c r="C55" s="89">
        <v>92195</v>
      </c>
      <c r="D55" s="89" t="s">
        <v>61</v>
      </c>
      <c r="E55" s="242" t="s">
        <v>438</v>
      </c>
      <c r="F55" s="163">
        <v>1400</v>
      </c>
      <c r="G55" s="163">
        <v>1400</v>
      </c>
      <c r="H55" s="163">
        <v>0</v>
      </c>
      <c r="I55" s="86"/>
    </row>
    <row r="56" spans="1:9" ht="39.75" customHeight="1">
      <c r="A56" s="87"/>
      <c r="B56" s="87"/>
      <c r="C56" s="87"/>
      <c r="D56" s="87"/>
      <c r="E56" s="87" t="s">
        <v>88</v>
      </c>
      <c r="F56" s="90">
        <v>1000</v>
      </c>
      <c r="G56" s="90">
        <v>1000</v>
      </c>
      <c r="H56" s="62">
        <v>0</v>
      </c>
      <c r="I56" s="184" t="s">
        <v>530</v>
      </c>
    </row>
    <row r="57" spans="1:9" ht="23.25" customHeight="1">
      <c r="A57" s="87"/>
      <c r="B57" s="87"/>
      <c r="C57" s="87"/>
      <c r="D57" s="87"/>
      <c r="E57" s="87" t="s">
        <v>87</v>
      </c>
      <c r="F57" s="91">
        <f>F56/F55*100</f>
        <v>71.42857142857143</v>
      </c>
      <c r="G57" s="91">
        <f>G56/G55*100</f>
        <v>71.42857142857143</v>
      </c>
      <c r="H57" s="62">
        <v>0</v>
      </c>
      <c r="I57" s="62"/>
    </row>
    <row r="58" spans="1:9" ht="36" customHeight="1">
      <c r="A58" s="87">
        <v>17</v>
      </c>
      <c r="B58" s="89">
        <v>921</v>
      </c>
      <c r="C58" s="89">
        <v>92109</v>
      </c>
      <c r="D58" s="89" t="s">
        <v>61</v>
      </c>
      <c r="E58" s="89" t="s">
        <v>392</v>
      </c>
      <c r="F58" s="163">
        <v>500</v>
      </c>
      <c r="G58" s="163">
        <v>500</v>
      </c>
      <c r="H58" s="163">
        <v>0</v>
      </c>
      <c r="I58" s="86"/>
    </row>
    <row r="59" spans="1:9" ht="42.75" customHeight="1">
      <c r="A59" s="87"/>
      <c r="B59" s="87"/>
      <c r="C59" s="87"/>
      <c r="D59" s="87"/>
      <c r="E59" s="87" t="s">
        <v>88</v>
      </c>
      <c r="F59" s="90">
        <v>499.99</v>
      </c>
      <c r="G59" s="90">
        <v>499.99</v>
      </c>
      <c r="H59" s="62">
        <v>0</v>
      </c>
      <c r="I59" s="184" t="s">
        <v>482</v>
      </c>
    </row>
    <row r="60" spans="1:9" ht="21" customHeight="1">
      <c r="A60" s="87"/>
      <c r="B60" s="87"/>
      <c r="C60" s="87"/>
      <c r="D60" s="87"/>
      <c r="E60" s="87" t="s">
        <v>87</v>
      </c>
      <c r="F60" s="91">
        <f>F59/F58*100</f>
        <v>99.998</v>
      </c>
      <c r="G60" s="91">
        <f>G59/G58*100</f>
        <v>99.998</v>
      </c>
      <c r="H60" s="62">
        <v>0</v>
      </c>
      <c r="I60" s="62"/>
    </row>
    <row r="61" spans="1:9" ht="42" customHeight="1">
      <c r="A61" s="87">
        <v>18</v>
      </c>
      <c r="B61" s="89">
        <v>600</v>
      </c>
      <c r="C61" s="89">
        <v>60016</v>
      </c>
      <c r="D61" s="89" t="s">
        <v>119</v>
      </c>
      <c r="E61" s="89" t="s">
        <v>390</v>
      </c>
      <c r="F61" s="163">
        <v>16389.68</v>
      </c>
      <c r="G61" s="163">
        <v>16389.68</v>
      </c>
      <c r="H61" s="163">
        <v>0</v>
      </c>
      <c r="I61" s="62"/>
    </row>
    <row r="62" spans="1:9" ht="52.5" customHeight="1">
      <c r="A62" s="87"/>
      <c r="B62" s="87"/>
      <c r="C62" s="87"/>
      <c r="D62" s="87"/>
      <c r="E62" s="87" t="s">
        <v>88</v>
      </c>
      <c r="F62" s="90">
        <v>16371.3</v>
      </c>
      <c r="G62" s="90">
        <v>16371.3</v>
      </c>
      <c r="H62" s="62">
        <v>0</v>
      </c>
      <c r="I62" s="184" t="s">
        <v>451</v>
      </c>
    </row>
    <row r="63" spans="1:9" ht="24.75" customHeight="1">
      <c r="A63" s="87"/>
      <c r="B63" s="87"/>
      <c r="C63" s="87"/>
      <c r="D63" s="87"/>
      <c r="E63" s="87" t="s">
        <v>87</v>
      </c>
      <c r="F63" s="91">
        <f>F62/F61*100</f>
        <v>99.88785626076897</v>
      </c>
      <c r="G63" s="91">
        <f>G62/G61*100</f>
        <v>99.88785626076897</v>
      </c>
      <c r="H63" s="62">
        <v>0</v>
      </c>
      <c r="I63" s="62"/>
    </row>
    <row r="64" spans="1:9" ht="36" customHeight="1">
      <c r="A64" s="87">
        <v>19</v>
      </c>
      <c r="B64" s="89">
        <v>600</v>
      </c>
      <c r="C64" s="89">
        <v>60016</v>
      </c>
      <c r="D64" s="89" t="s">
        <v>62</v>
      </c>
      <c r="E64" s="89" t="s">
        <v>393</v>
      </c>
      <c r="F64" s="163">
        <v>7577.74</v>
      </c>
      <c r="G64" s="163">
        <v>7577.74</v>
      </c>
      <c r="H64" s="163">
        <v>0</v>
      </c>
      <c r="I64" s="86"/>
    </row>
    <row r="65" spans="1:9" ht="38.25" customHeight="1">
      <c r="A65" s="87"/>
      <c r="B65" s="87"/>
      <c r="C65" s="87"/>
      <c r="D65" s="87"/>
      <c r="E65" s="87" t="s">
        <v>88</v>
      </c>
      <c r="F65" s="163">
        <v>7577.74</v>
      </c>
      <c r="G65" s="163">
        <v>7577.74</v>
      </c>
      <c r="H65" s="62">
        <v>0</v>
      </c>
      <c r="I65" s="184" t="s">
        <v>532</v>
      </c>
    </row>
    <row r="66" spans="1:9" ht="22.5" customHeight="1">
      <c r="A66" s="87"/>
      <c r="B66" s="87"/>
      <c r="C66" s="87"/>
      <c r="D66" s="87"/>
      <c r="E66" s="87" t="s">
        <v>87</v>
      </c>
      <c r="F66" s="91">
        <f>F65/F64*100</f>
        <v>100</v>
      </c>
      <c r="G66" s="91">
        <f>G65/G64*100</f>
        <v>100</v>
      </c>
      <c r="H66" s="62">
        <v>0</v>
      </c>
      <c r="I66" s="62"/>
    </row>
    <row r="67" spans="1:11" ht="30" customHeight="1">
      <c r="A67" s="87">
        <v>20</v>
      </c>
      <c r="B67" s="89">
        <v>600</v>
      </c>
      <c r="C67" s="89">
        <v>60016</v>
      </c>
      <c r="D67" s="89" t="s">
        <v>62</v>
      </c>
      <c r="E67" s="89" t="s">
        <v>394</v>
      </c>
      <c r="F67" s="163">
        <v>3000</v>
      </c>
      <c r="G67" s="163">
        <v>3000</v>
      </c>
      <c r="H67" s="163">
        <v>0</v>
      </c>
      <c r="I67" s="86"/>
      <c r="J67" s="6"/>
      <c r="K67" s="6"/>
    </row>
    <row r="68" spans="1:11" ht="32.25" customHeight="1">
      <c r="A68" s="87"/>
      <c r="B68" s="87"/>
      <c r="C68" s="87"/>
      <c r="D68" s="87"/>
      <c r="E68" s="87" t="s">
        <v>88</v>
      </c>
      <c r="F68" s="90">
        <v>2998.13</v>
      </c>
      <c r="G68" s="90">
        <v>2998.13</v>
      </c>
      <c r="H68" s="62">
        <v>0</v>
      </c>
      <c r="I68" s="199" t="s">
        <v>503</v>
      </c>
      <c r="J68" s="6"/>
      <c r="K68" s="6"/>
    </row>
    <row r="69" spans="1:11" ht="21.75" customHeight="1">
      <c r="A69" s="87"/>
      <c r="B69" s="87"/>
      <c r="C69" s="87"/>
      <c r="D69" s="87"/>
      <c r="E69" s="87" t="s">
        <v>87</v>
      </c>
      <c r="F69" s="91">
        <f>F68/F67*100</f>
        <v>99.93766666666667</v>
      </c>
      <c r="G69" s="91">
        <f>G68/G67*100</f>
        <v>99.93766666666667</v>
      </c>
      <c r="H69" s="62">
        <v>0</v>
      </c>
      <c r="I69" s="62"/>
      <c r="J69" s="6"/>
      <c r="K69" s="6"/>
    </row>
    <row r="70" spans="1:9" ht="45" customHeight="1">
      <c r="A70" s="87">
        <v>21</v>
      </c>
      <c r="B70" s="87">
        <v>600</v>
      </c>
      <c r="C70" s="87">
        <v>60016</v>
      </c>
      <c r="D70" s="87" t="s">
        <v>63</v>
      </c>
      <c r="E70" s="89" t="s">
        <v>390</v>
      </c>
      <c r="F70" s="85">
        <v>9105.38</v>
      </c>
      <c r="G70" s="85">
        <v>9105.38</v>
      </c>
      <c r="H70" s="85">
        <v>0</v>
      </c>
      <c r="I70" s="86"/>
    </row>
    <row r="71" spans="1:9" ht="57.75" customHeight="1">
      <c r="A71" s="87"/>
      <c r="B71" s="87"/>
      <c r="C71" s="87"/>
      <c r="D71" s="87"/>
      <c r="E71" s="87" t="s">
        <v>88</v>
      </c>
      <c r="F71" s="90">
        <v>9092.16</v>
      </c>
      <c r="G71" s="90">
        <v>9092.16</v>
      </c>
      <c r="H71" s="62">
        <v>0</v>
      </c>
      <c r="I71" s="184" t="s">
        <v>451</v>
      </c>
    </row>
    <row r="72" spans="1:9" ht="19.5" customHeight="1">
      <c r="A72" s="87"/>
      <c r="B72" s="87"/>
      <c r="C72" s="87"/>
      <c r="D72" s="87"/>
      <c r="E72" s="87" t="s">
        <v>87</v>
      </c>
      <c r="F72" s="91">
        <f>F71/F70*100</f>
        <v>99.85481111167245</v>
      </c>
      <c r="G72" s="91">
        <f>G71/G70*100</f>
        <v>99.85481111167245</v>
      </c>
      <c r="H72" s="62">
        <v>0</v>
      </c>
      <c r="I72" s="62"/>
    </row>
    <row r="73" spans="1:9" ht="27.75" customHeight="1">
      <c r="A73" s="87">
        <v>22</v>
      </c>
      <c r="B73" s="87">
        <v>900</v>
      </c>
      <c r="C73" s="87">
        <v>90015</v>
      </c>
      <c r="D73" s="87" t="s">
        <v>112</v>
      </c>
      <c r="E73" s="87" t="s">
        <v>430</v>
      </c>
      <c r="F73" s="85">
        <v>9000</v>
      </c>
      <c r="G73" s="85">
        <v>9000</v>
      </c>
      <c r="H73" s="85">
        <v>0</v>
      </c>
      <c r="I73" s="86"/>
    </row>
    <row r="74" spans="1:9" ht="40.5" customHeight="1">
      <c r="A74" s="87"/>
      <c r="B74" s="87"/>
      <c r="C74" s="87"/>
      <c r="D74" s="87"/>
      <c r="E74" s="87" t="s">
        <v>88</v>
      </c>
      <c r="F74" s="85">
        <v>9000</v>
      </c>
      <c r="G74" s="85">
        <v>9000</v>
      </c>
      <c r="H74" s="62">
        <v>0</v>
      </c>
      <c r="I74" s="184" t="s">
        <v>356</v>
      </c>
    </row>
    <row r="75" spans="1:9" ht="23.25" customHeight="1">
      <c r="A75" s="87"/>
      <c r="B75" s="87"/>
      <c r="C75" s="87"/>
      <c r="D75" s="87"/>
      <c r="E75" s="87" t="s">
        <v>87</v>
      </c>
      <c r="F75" s="91">
        <f>F74/F73*100</f>
        <v>100</v>
      </c>
      <c r="G75" s="91">
        <f>G74/G73*100</f>
        <v>100</v>
      </c>
      <c r="H75" s="62">
        <v>0</v>
      </c>
      <c r="I75" s="62"/>
    </row>
    <row r="76" spans="1:9" ht="38.25" customHeight="1">
      <c r="A76" s="87">
        <v>23</v>
      </c>
      <c r="B76" s="87">
        <v>600</v>
      </c>
      <c r="C76" s="87">
        <v>60016</v>
      </c>
      <c r="D76" s="87" t="s">
        <v>112</v>
      </c>
      <c r="E76" s="89" t="s">
        <v>390</v>
      </c>
      <c r="F76" s="85">
        <v>10295.66</v>
      </c>
      <c r="G76" s="85">
        <v>10295.66</v>
      </c>
      <c r="H76" s="85">
        <v>0</v>
      </c>
      <c r="I76" s="86"/>
    </row>
    <row r="77" spans="1:9" ht="57" customHeight="1">
      <c r="A77" s="87"/>
      <c r="B77" s="87"/>
      <c r="C77" s="87"/>
      <c r="D77" s="87"/>
      <c r="E77" s="87" t="s">
        <v>88</v>
      </c>
      <c r="F77" s="90">
        <v>10282.8</v>
      </c>
      <c r="G77" s="90">
        <v>10282.8</v>
      </c>
      <c r="H77" s="62">
        <v>0</v>
      </c>
      <c r="I77" s="184" t="s">
        <v>451</v>
      </c>
    </row>
    <row r="78" spans="1:9" ht="21.75" customHeight="1">
      <c r="A78" s="87"/>
      <c r="B78" s="87"/>
      <c r="C78" s="87"/>
      <c r="D78" s="87"/>
      <c r="E78" s="87" t="s">
        <v>87</v>
      </c>
      <c r="F78" s="91">
        <f>F77/F76*100</f>
        <v>99.8750930003516</v>
      </c>
      <c r="G78" s="91">
        <f>G77/G76*100</f>
        <v>99.8750930003516</v>
      </c>
      <c r="H78" s="62">
        <v>0</v>
      </c>
      <c r="I78" s="62"/>
    </row>
    <row r="79" spans="1:9" ht="34.5" customHeight="1">
      <c r="A79" s="87">
        <v>24</v>
      </c>
      <c r="B79" s="87">
        <v>600</v>
      </c>
      <c r="C79" s="87">
        <v>60016</v>
      </c>
      <c r="D79" s="87" t="s">
        <v>64</v>
      </c>
      <c r="E79" s="89" t="s">
        <v>395</v>
      </c>
      <c r="F79" s="85">
        <v>13832.43</v>
      </c>
      <c r="G79" s="85">
        <v>13832.43</v>
      </c>
      <c r="H79" s="85">
        <v>0</v>
      </c>
      <c r="I79" s="86"/>
    </row>
    <row r="80" spans="1:9" ht="54.75" customHeight="1">
      <c r="A80" s="87"/>
      <c r="B80" s="87"/>
      <c r="C80" s="87"/>
      <c r="D80" s="87"/>
      <c r="E80" s="87" t="s">
        <v>88</v>
      </c>
      <c r="F80" s="90">
        <v>13827.66</v>
      </c>
      <c r="G80" s="90">
        <v>13827.66</v>
      </c>
      <c r="H80" s="62">
        <v>0</v>
      </c>
      <c r="I80" s="184" t="s">
        <v>451</v>
      </c>
    </row>
    <row r="81" spans="1:9" ht="21" customHeight="1">
      <c r="A81" s="87"/>
      <c r="B81" s="87"/>
      <c r="C81" s="87"/>
      <c r="D81" s="87"/>
      <c r="E81" s="87" t="s">
        <v>87</v>
      </c>
      <c r="F81" s="91">
        <f>F80/F79*100</f>
        <v>99.96551582043068</v>
      </c>
      <c r="G81" s="91">
        <f>G80/G79*100</f>
        <v>99.96551582043068</v>
      </c>
      <c r="H81" s="62">
        <v>0</v>
      </c>
      <c r="I81" s="62"/>
    </row>
    <row r="82" spans="1:9" ht="28.5" customHeight="1">
      <c r="A82" s="87">
        <v>25</v>
      </c>
      <c r="B82" s="87">
        <v>900</v>
      </c>
      <c r="C82" s="87">
        <v>90015</v>
      </c>
      <c r="D82" s="87" t="s">
        <v>120</v>
      </c>
      <c r="E82" s="87" t="s">
        <v>387</v>
      </c>
      <c r="F82" s="85">
        <v>8000</v>
      </c>
      <c r="G82" s="85">
        <v>8000</v>
      </c>
      <c r="H82" s="85">
        <v>0</v>
      </c>
      <c r="I82" s="86"/>
    </row>
    <row r="83" spans="1:9" ht="39" customHeight="1">
      <c r="A83" s="87"/>
      <c r="B83" s="87"/>
      <c r="C83" s="87"/>
      <c r="D83" s="87"/>
      <c r="E83" s="87" t="s">
        <v>88</v>
      </c>
      <c r="F83" s="85">
        <v>5599.99</v>
      </c>
      <c r="G83" s="85">
        <v>5599.99</v>
      </c>
      <c r="H83" s="85">
        <v>0</v>
      </c>
      <c r="I83" s="184" t="s">
        <v>356</v>
      </c>
    </row>
    <row r="84" spans="1:9" ht="20.25" customHeight="1">
      <c r="A84" s="87"/>
      <c r="B84" s="87"/>
      <c r="C84" s="87"/>
      <c r="D84" s="87"/>
      <c r="E84" s="87" t="s">
        <v>87</v>
      </c>
      <c r="F84" s="91">
        <f>F83/F82*100</f>
        <v>69.999875</v>
      </c>
      <c r="G84" s="91">
        <f>G83/G82*100</f>
        <v>69.999875</v>
      </c>
      <c r="H84" s="91">
        <v>0</v>
      </c>
      <c r="I84" s="62"/>
    </row>
    <row r="85" spans="1:9" ht="36.75" customHeight="1">
      <c r="A85" s="87">
        <v>26</v>
      </c>
      <c r="B85" s="87">
        <v>600</v>
      </c>
      <c r="C85" s="87">
        <v>60016</v>
      </c>
      <c r="D85" s="87" t="s">
        <v>120</v>
      </c>
      <c r="E85" s="89" t="s">
        <v>396</v>
      </c>
      <c r="F85" s="85">
        <v>16836.38</v>
      </c>
      <c r="G85" s="85">
        <v>16836.38</v>
      </c>
      <c r="H85" s="85">
        <v>0</v>
      </c>
      <c r="I85" s="86"/>
    </row>
    <row r="86" spans="1:9" ht="59.25" customHeight="1">
      <c r="A86" s="87"/>
      <c r="B86" s="87"/>
      <c r="C86" s="87"/>
      <c r="D86" s="87"/>
      <c r="E86" s="87" t="s">
        <v>88</v>
      </c>
      <c r="F86" s="90">
        <v>16829.48</v>
      </c>
      <c r="G86" s="90">
        <v>16829.48</v>
      </c>
      <c r="H86" s="62">
        <v>0</v>
      </c>
      <c r="I86" s="184" t="s">
        <v>451</v>
      </c>
    </row>
    <row r="87" spans="1:9" ht="20.25" customHeight="1">
      <c r="A87" s="87"/>
      <c r="B87" s="87"/>
      <c r="C87" s="87"/>
      <c r="D87" s="87"/>
      <c r="E87" s="87" t="s">
        <v>87</v>
      </c>
      <c r="F87" s="91">
        <f>F86/F85*100</f>
        <v>99.95901731844968</v>
      </c>
      <c r="G87" s="91">
        <f>G86/G85*100</f>
        <v>99.95901731844968</v>
      </c>
      <c r="H87" s="62">
        <v>0</v>
      </c>
      <c r="I87" s="62"/>
    </row>
    <row r="88" spans="1:9" ht="36.75" customHeight="1">
      <c r="A88" s="87">
        <v>27</v>
      </c>
      <c r="B88" s="87">
        <v>600</v>
      </c>
      <c r="C88" s="87">
        <v>60016</v>
      </c>
      <c r="D88" s="87" t="s">
        <v>65</v>
      </c>
      <c r="E88" s="89" t="s">
        <v>390</v>
      </c>
      <c r="F88" s="85">
        <v>8000</v>
      </c>
      <c r="G88" s="85">
        <v>8000</v>
      </c>
      <c r="H88" s="85">
        <v>0</v>
      </c>
      <c r="I88" s="86"/>
    </row>
    <row r="89" spans="1:9" ht="64.5" customHeight="1">
      <c r="A89" s="87"/>
      <c r="B89" s="87"/>
      <c r="C89" s="87"/>
      <c r="D89" s="87"/>
      <c r="E89" s="87" t="s">
        <v>88</v>
      </c>
      <c r="F89" s="85">
        <v>7982.7</v>
      </c>
      <c r="G89" s="85">
        <v>7982.7</v>
      </c>
      <c r="H89" s="62">
        <v>0</v>
      </c>
      <c r="I89" s="184" t="s">
        <v>451</v>
      </c>
    </row>
    <row r="90" spans="1:9" ht="21" customHeight="1">
      <c r="A90" s="87"/>
      <c r="B90" s="87"/>
      <c r="C90" s="87"/>
      <c r="D90" s="87"/>
      <c r="E90" s="87" t="s">
        <v>87</v>
      </c>
      <c r="F90" s="91">
        <f>F89/F88*100</f>
        <v>99.78375</v>
      </c>
      <c r="G90" s="91">
        <f>G89/G88*100</f>
        <v>99.78375</v>
      </c>
      <c r="H90" s="62">
        <v>0</v>
      </c>
      <c r="I90" s="62"/>
    </row>
    <row r="91" spans="1:9" ht="38.25" customHeight="1">
      <c r="A91" s="87">
        <v>28</v>
      </c>
      <c r="B91" s="87">
        <v>801</v>
      </c>
      <c r="C91" s="87">
        <v>80104</v>
      </c>
      <c r="D91" s="87" t="s">
        <v>65</v>
      </c>
      <c r="E91" s="87" t="s">
        <v>397</v>
      </c>
      <c r="F91" s="85">
        <v>500</v>
      </c>
      <c r="G91" s="85">
        <v>500</v>
      </c>
      <c r="H91" s="85">
        <v>0</v>
      </c>
      <c r="I91" s="185"/>
    </row>
    <row r="92" spans="1:9" ht="23.25" customHeight="1">
      <c r="A92" s="87"/>
      <c r="B92" s="87"/>
      <c r="C92" s="87"/>
      <c r="D92" s="87"/>
      <c r="E92" s="87" t="s">
        <v>88</v>
      </c>
      <c r="F92" s="85">
        <v>489.86</v>
      </c>
      <c r="G92" s="85">
        <v>489.86</v>
      </c>
      <c r="H92" s="62">
        <v>0</v>
      </c>
      <c r="I92" s="184" t="s">
        <v>534</v>
      </c>
    </row>
    <row r="93" spans="1:9" ht="20.25" customHeight="1">
      <c r="A93" s="87"/>
      <c r="B93" s="87"/>
      <c r="C93" s="87"/>
      <c r="D93" s="87"/>
      <c r="E93" s="87" t="s">
        <v>87</v>
      </c>
      <c r="F93" s="91">
        <f>F92/F91*100</f>
        <v>97.97200000000001</v>
      </c>
      <c r="G93" s="91">
        <f>G92/G91*100</f>
        <v>97.97200000000001</v>
      </c>
      <c r="H93" s="62">
        <v>0</v>
      </c>
      <c r="I93" s="62"/>
    </row>
    <row r="94" spans="1:9" ht="48" customHeight="1">
      <c r="A94" s="87">
        <v>29</v>
      </c>
      <c r="B94" s="87">
        <v>801</v>
      </c>
      <c r="C94" s="87">
        <v>80101</v>
      </c>
      <c r="D94" s="87" t="s">
        <v>65</v>
      </c>
      <c r="E94" s="87" t="s">
        <v>398</v>
      </c>
      <c r="F94" s="85">
        <v>522.46</v>
      </c>
      <c r="G94" s="85">
        <v>522.46</v>
      </c>
      <c r="H94" s="85">
        <v>0</v>
      </c>
      <c r="I94" s="29"/>
    </row>
    <row r="95" spans="1:9" ht="21" customHeight="1">
      <c r="A95" s="87"/>
      <c r="B95" s="87"/>
      <c r="C95" s="87"/>
      <c r="D95" s="87"/>
      <c r="E95" s="87" t="s">
        <v>88</v>
      </c>
      <c r="F95" s="85">
        <v>522</v>
      </c>
      <c r="G95" s="85">
        <v>522</v>
      </c>
      <c r="H95" s="85">
        <v>0</v>
      </c>
      <c r="I95" s="184" t="s">
        <v>534</v>
      </c>
    </row>
    <row r="96" spans="1:9" ht="20.25" customHeight="1">
      <c r="A96" s="87"/>
      <c r="B96" s="87"/>
      <c r="C96" s="87"/>
      <c r="D96" s="87"/>
      <c r="E96" s="87" t="s">
        <v>87</v>
      </c>
      <c r="F96" s="91">
        <f>F95/F94*100</f>
        <v>99.91195498219959</v>
      </c>
      <c r="G96" s="91">
        <f>G95/G94*100</f>
        <v>99.91195498219959</v>
      </c>
      <c r="H96" s="62">
        <v>0</v>
      </c>
      <c r="I96" s="29"/>
    </row>
    <row r="97" spans="1:9" ht="32.25" customHeight="1">
      <c r="A97" s="87">
        <v>30</v>
      </c>
      <c r="B97" s="87">
        <v>900</v>
      </c>
      <c r="C97" s="87">
        <v>90095</v>
      </c>
      <c r="D97" s="87" t="s">
        <v>65</v>
      </c>
      <c r="E97" s="87" t="s">
        <v>399</v>
      </c>
      <c r="F97" s="85">
        <v>4000</v>
      </c>
      <c r="G97" s="85">
        <v>4000</v>
      </c>
      <c r="H97" s="85">
        <v>0</v>
      </c>
      <c r="I97" s="62"/>
    </row>
    <row r="98" spans="1:9" ht="40.5" customHeight="1">
      <c r="A98" s="87"/>
      <c r="B98" s="87"/>
      <c r="C98" s="87"/>
      <c r="D98" s="87"/>
      <c r="E98" s="87" t="s">
        <v>88</v>
      </c>
      <c r="F98" s="85">
        <v>4000</v>
      </c>
      <c r="G98" s="85">
        <v>4000</v>
      </c>
      <c r="H98" s="62">
        <v>0</v>
      </c>
      <c r="I98" s="184" t="s">
        <v>453</v>
      </c>
    </row>
    <row r="99" spans="1:9" ht="27" customHeight="1">
      <c r="A99" s="87"/>
      <c r="B99" s="87"/>
      <c r="C99" s="87"/>
      <c r="D99" s="87"/>
      <c r="E99" s="87" t="s">
        <v>87</v>
      </c>
      <c r="F99" s="91">
        <f>F98/F97*100</f>
        <v>100</v>
      </c>
      <c r="G99" s="91">
        <f>G98/G97*100</f>
        <v>100</v>
      </c>
      <c r="H99" s="62">
        <v>0</v>
      </c>
      <c r="I99" s="62"/>
    </row>
    <row r="100" spans="1:9" ht="36" customHeight="1">
      <c r="A100" s="87">
        <v>31</v>
      </c>
      <c r="B100" s="87">
        <v>921</v>
      </c>
      <c r="C100" s="87">
        <v>92195</v>
      </c>
      <c r="D100" s="87" t="s">
        <v>65</v>
      </c>
      <c r="E100" s="243" t="s">
        <v>400</v>
      </c>
      <c r="F100" s="85">
        <v>500</v>
      </c>
      <c r="G100" s="85">
        <v>500</v>
      </c>
      <c r="H100" s="85">
        <v>0</v>
      </c>
      <c r="I100" s="86"/>
    </row>
    <row r="101" spans="1:9" ht="35.25" customHeight="1">
      <c r="A101" s="87"/>
      <c r="B101" s="87"/>
      <c r="C101" s="87"/>
      <c r="D101" s="87"/>
      <c r="E101" s="87" t="s">
        <v>88</v>
      </c>
      <c r="F101" s="90">
        <v>478.44</v>
      </c>
      <c r="G101" s="90">
        <v>478.44</v>
      </c>
      <c r="H101" s="62">
        <v>0</v>
      </c>
      <c r="I101" s="184" t="s">
        <v>528</v>
      </c>
    </row>
    <row r="102" spans="1:9" ht="22.5" customHeight="1">
      <c r="A102" s="87"/>
      <c r="B102" s="87"/>
      <c r="C102" s="87"/>
      <c r="D102" s="87"/>
      <c r="E102" s="87" t="s">
        <v>87</v>
      </c>
      <c r="F102" s="91">
        <f>F101/F100*100</f>
        <v>95.68799999999999</v>
      </c>
      <c r="G102" s="91">
        <f>G101/G100*100</f>
        <v>95.68799999999999</v>
      </c>
      <c r="H102" s="62">
        <v>0</v>
      </c>
      <c r="I102" s="62"/>
    </row>
    <row r="103" spans="1:9" ht="24.75" customHeight="1">
      <c r="A103" s="87">
        <v>32</v>
      </c>
      <c r="B103" s="87">
        <v>900</v>
      </c>
      <c r="C103" s="87">
        <v>90015</v>
      </c>
      <c r="D103" s="87" t="s">
        <v>368</v>
      </c>
      <c r="E103" s="87" t="s">
        <v>431</v>
      </c>
      <c r="F103" s="85">
        <v>10000</v>
      </c>
      <c r="G103" s="85">
        <v>10000</v>
      </c>
      <c r="H103" s="85">
        <v>0</v>
      </c>
      <c r="I103" s="42"/>
    </row>
    <row r="104" spans="1:9" ht="42" customHeight="1">
      <c r="A104" s="87"/>
      <c r="B104" s="87"/>
      <c r="C104" s="87"/>
      <c r="D104" s="87"/>
      <c r="E104" s="87" t="s">
        <v>88</v>
      </c>
      <c r="F104" s="85">
        <v>10000</v>
      </c>
      <c r="G104" s="85">
        <v>10000</v>
      </c>
      <c r="H104" s="62">
        <v>0</v>
      </c>
      <c r="I104" s="184" t="s">
        <v>356</v>
      </c>
    </row>
    <row r="105" spans="1:9" ht="24" customHeight="1">
      <c r="A105" s="87"/>
      <c r="B105" s="87"/>
      <c r="C105" s="87"/>
      <c r="D105" s="87"/>
      <c r="E105" s="87" t="s">
        <v>87</v>
      </c>
      <c r="F105" s="91">
        <f>F104/F103*100</f>
        <v>100</v>
      </c>
      <c r="G105" s="91">
        <f>G104/G103*100</f>
        <v>100</v>
      </c>
      <c r="H105" s="62">
        <v>0</v>
      </c>
      <c r="I105" s="29"/>
    </row>
    <row r="106" spans="1:9" ht="39" customHeight="1">
      <c r="A106" s="87">
        <v>33</v>
      </c>
      <c r="B106" s="87">
        <v>801</v>
      </c>
      <c r="C106" s="87">
        <v>80101</v>
      </c>
      <c r="D106" s="87" t="s">
        <v>368</v>
      </c>
      <c r="E106" s="87" t="s">
        <v>402</v>
      </c>
      <c r="F106" s="85">
        <v>500.25</v>
      </c>
      <c r="G106" s="85">
        <v>500.25</v>
      </c>
      <c r="H106" s="85">
        <v>0</v>
      </c>
      <c r="I106" s="86"/>
    </row>
    <row r="107" spans="1:9" ht="23.25" customHeight="1">
      <c r="A107" s="87"/>
      <c r="B107" s="87"/>
      <c r="C107" s="87"/>
      <c r="D107" s="87"/>
      <c r="E107" s="87" t="s">
        <v>88</v>
      </c>
      <c r="F107" s="90">
        <v>500</v>
      </c>
      <c r="G107" s="90">
        <v>500</v>
      </c>
      <c r="H107" s="62">
        <v>0</v>
      </c>
      <c r="I107" s="184" t="s">
        <v>534</v>
      </c>
    </row>
    <row r="108" spans="1:9" ht="24.75" customHeight="1">
      <c r="A108" s="87"/>
      <c r="B108" s="87"/>
      <c r="C108" s="87"/>
      <c r="D108" s="87"/>
      <c r="E108" s="87" t="s">
        <v>87</v>
      </c>
      <c r="F108" s="91">
        <f>F107/F106*100</f>
        <v>99.95002498750625</v>
      </c>
      <c r="G108" s="91">
        <f>G107/G106*100</f>
        <v>99.95002498750625</v>
      </c>
      <c r="H108" s="62">
        <v>0</v>
      </c>
      <c r="I108" s="62"/>
    </row>
    <row r="109" spans="1:9" ht="38.25" customHeight="1">
      <c r="A109" s="87">
        <v>34</v>
      </c>
      <c r="B109" s="87">
        <v>600</v>
      </c>
      <c r="C109" s="87">
        <v>60016</v>
      </c>
      <c r="D109" s="87" t="s">
        <v>121</v>
      </c>
      <c r="E109" s="87" t="s">
        <v>396</v>
      </c>
      <c r="F109" s="85">
        <v>12282.58</v>
      </c>
      <c r="G109" s="85">
        <v>12282.58</v>
      </c>
      <c r="H109" s="85">
        <v>0</v>
      </c>
      <c r="I109" s="86"/>
    </row>
    <row r="110" spans="1:9" ht="52.5" customHeight="1">
      <c r="A110" s="87"/>
      <c r="B110" s="87"/>
      <c r="C110" s="87"/>
      <c r="D110" s="87"/>
      <c r="E110" s="87" t="s">
        <v>88</v>
      </c>
      <c r="F110" s="90">
        <v>12272.33</v>
      </c>
      <c r="G110" s="90">
        <v>12272.33</v>
      </c>
      <c r="H110" s="62">
        <v>0</v>
      </c>
      <c r="I110" s="184" t="s">
        <v>451</v>
      </c>
    </row>
    <row r="111" spans="1:9" ht="19.5" customHeight="1">
      <c r="A111" s="87"/>
      <c r="B111" s="87"/>
      <c r="C111" s="87"/>
      <c r="D111" s="87"/>
      <c r="E111" s="87" t="s">
        <v>87</v>
      </c>
      <c r="F111" s="91">
        <f>F110/F109*100</f>
        <v>99.91654847759999</v>
      </c>
      <c r="G111" s="91">
        <f>G110/G109*100</f>
        <v>99.91654847759999</v>
      </c>
      <c r="H111" s="62">
        <v>0</v>
      </c>
      <c r="I111" s="62"/>
    </row>
    <row r="112" spans="1:9" ht="37.5" customHeight="1">
      <c r="A112" s="87">
        <v>35</v>
      </c>
      <c r="B112" s="87">
        <v>600</v>
      </c>
      <c r="C112" s="87">
        <v>60016</v>
      </c>
      <c r="D112" s="87" t="s">
        <v>225</v>
      </c>
      <c r="E112" s="89" t="s">
        <v>390</v>
      </c>
      <c r="F112" s="85">
        <v>13452.37</v>
      </c>
      <c r="G112" s="85">
        <v>13452.37</v>
      </c>
      <c r="H112" s="85">
        <v>0</v>
      </c>
      <c r="I112" s="86"/>
    </row>
    <row r="113" spans="1:9" ht="51.75" customHeight="1">
      <c r="A113" s="87"/>
      <c r="B113" s="87"/>
      <c r="C113" s="87"/>
      <c r="D113" s="87"/>
      <c r="E113" s="87" t="s">
        <v>88</v>
      </c>
      <c r="F113" s="90">
        <v>13448.82</v>
      </c>
      <c r="G113" s="90">
        <v>13448.82</v>
      </c>
      <c r="H113" s="62">
        <v>0</v>
      </c>
      <c r="I113" s="184" t="s">
        <v>451</v>
      </c>
    </row>
    <row r="114" spans="1:9" ht="24" customHeight="1">
      <c r="A114" s="87"/>
      <c r="B114" s="87"/>
      <c r="C114" s="87"/>
      <c r="D114" s="87"/>
      <c r="E114" s="87" t="s">
        <v>87</v>
      </c>
      <c r="F114" s="91">
        <f>F113/F112*100</f>
        <v>99.97361059798384</v>
      </c>
      <c r="G114" s="91">
        <f>G113/G112*100</f>
        <v>99.97361059798384</v>
      </c>
      <c r="H114" s="62">
        <v>0</v>
      </c>
      <c r="I114" s="62"/>
    </row>
    <row r="115" spans="1:9" ht="22.5" customHeight="1">
      <c r="A115" s="87">
        <v>36</v>
      </c>
      <c r="B115" s="87">
        <v>801</v>
      </c>
      <c r="C115" s="87">
        <v>80101</v>
      </c>
      <c r="D115" s="87" t="s">
        <v>225</v>
      </c>
      <c r="E115" s="87" t="s">
        <v>403</v>
      </c>
      <c r="F115" s="85">
        <v>1000</v>
      </c>
      <c r="G115" s="85">
        <v>1000</v>
      </c>
      <c r="H115" s="85">
        <v>0</v>
      </c>
      <c r="I115" s="62"/>
    </row>
    <row r="116" spans="1:9" ht="42.75" customHeight="1">
      <c r="A116" s="87"/>
      <c r="B116" s="87"/>
      <c r="C116" s="87"/>
      <c r="D116" s="87"/>
      <c r="E116" s="87" t="s">
        <v>88</v>
      </c>
      <c r="F116" s="90">
        <v>1000</v>
      </c>
      <c r="G116" s="90">
        <v>1000</v>
      </c>
      <c r="H116" s="62">
        <v>0</v>
      </c>
      <c r="I116" s="184" t="s">
        <v>533</v>
      </c>
    </row>
    <row r="117" spans="1:9" ht="23.25" customHeight="1">
      <c r="A117" s="87"/>
      <c r="B117" s="87"/>
      <c r="C117" s="87"/>
      <c r="D117" s="87"/>
      <c r="E117" s="87" t="s">
        <v>87</v>
      </c>
      <c r="F117" s="91">
        <f>F116/F115*100</f>
        <v>100</v>
      </c>
      <c r="G117" s="91">
        <f>G116/G115*100</f>
        <v>100</v>
      </c>
      <c r="H117" s="62">
        <v>0</v>
      </c>
      <c r="I117" s="62"/>
    </row>
    <row r="118" spans="1:9" ht="38.25" customHeight="1">
      <c r="A118" s="87">
        <v>37</v>
      </c>
      <c r="B118" s="87">
        <v>600</v>
      </c>
      <c r="C118" s="87">
        <v>60016</v>
      </c>
      <c r="D118" s="87" t="s">
        <v>226</v>
      </c>
      <c r="E118" s="89" t="s">
        <v>390</v>
      </c>
      <c r="F118" s="85">
        <v>10190.28</v>
      </c>
      <c r="G118" s="85">
        <v>10190.28</v>
      </c>
      <c r="H118" s="85">
        <v>0</v>
      </c>
      <c r="I118" s="185"/>
    </row>
    <row r="119" spans="1:9" ht="60.75" customHeight="1">
      <c r="A119" s="87"/>
      <c r="B119" s="87"/>
      <c r="C119" s="87"/>
      <c r="D119" s="87"/>
      <c r="E119" s="87" t="s">
        <v>88</v>
      </c>
      <c r="F119" s="90">
        <v>10174.56</v>
      </c>
      <c r="G119" s="90">
        <v>10174.56</v>
      </c>
      <c r="H119" s="62">
        <v>0</v>
      </c>
      <c r="I119" s="184" t="s">
        <v>451</v>
      </c>
    </row>
    <row r="120" spans="1:9" ht="21" customHeight="1">
      <c r="A120" s="87"/>
      <c r="B120" s="87"/>
      <c r="C120" s="87"/>
      <c r="D120" s="87"/>
      <c r="E120" s="87" t="s">
        <v>87</v>
      </c>
      <c r="F120" s="91">
        <f>F119/F118*100</f>
        <v>99.845735347802</v>
      </c>
      <c r="G120" s="91">
        <f>G119/G118*100</f>
        <v>99.845735347802</v>
      </c>
      <c r="H120" s="62">
        <v>0</v>
      </c>
      <c r="I120" s="62"/>
    </row>
    <row r="121" spans="1:10" ht="36.75" customHeight="1">
      <c r="A121" s="87">
        <v>38</v>
      </c>
      <c r="B121" s="87">
        <v>600</v>
      </c>
      <c r="C121" s="87">
        <v>60016</v>
      </c>
      <c r="D121" s="87" t="s">
        <v>122</v>
      </c>
      <c r="E121" s="87" t="s">
        <v>390</v>
      </c>
      <c r="F121" s="85">
        <v>11000</v>
      </c>
      <c r="G121" s="85">
        <v>11000</v>
      </c>
      <c r="H121" s="85">
        <v>0</v>
      </c>
      <c r="I121" s="86"/>
      <c r="J121" s="6"/>
    </row>
    <row r="122" spans="1:10" ht="51" customHeight="1">
      <c r="A122" s="87"/>
      <c r="B122" s="87"/>
      <c r="C122" s="87"/>
      <c r="D122" s="87"/>
      <c r="E122" s="87" t="s">
        <v>88</v>
      </c>
      <c r="F122" s="90">
        <v>10986.36</v>
      </c>
      <c r="G122" s="90">
        <v>10986.36</v>
      </c>
      <c r="H122" s="62">
        <v>0</v>
      </c>
      <c r="I122" s="184" t="s">
        <v>451</v>
      </c>
      <c r="J122" s="6"/>
    </row>
    <row r="123" spans="1:10" ht="21" customHeight="1">
      <c r="A123" s="87"/>
      <c r="B123" s="87"/>
      <c r="C123" s="87"/>
      <c r="D123" s="87"/>
      <c r="E123" s="87" t="s">
        <v>87</v>
      </c>
      <c r="F123" s="91">
        <f>F122/F121*100</f>
        <v>99.876</v>
      </c>
      <c r="G123" s="91">
        <f>G122/G121*100</f>
        <v>99.876</v>
      </c>
      <c r="H123" s="62">
        <v>0</v>
      </c>
      <c r="I123" s="62"/>
      <c r="J123" s="6"/>
    </row>
    <row r="124" spans="1:9" ht="31.5" customHeight="1">
      <c r="A124" s="87">
        <v>39</v>
      </c>
      <c r="B124" s="87">
        <v>801</v>
      </c>
      <c r="C124" s="87">
        <v>80101</v>
      </c>
      <c r="D124" s="87" t="s">
        <v>122</v>
      </c>
      <c r="E124" s="243" t="s">
        <v>404</v>
      </c>
      <c r="F124" s="85">
        <v>895.11</v>
      </c>
      <c r="G124" s="85">
        <v>895.11</v>
      </c>
      <c r="H124" s="85">
        <v>0</v>
      </c>
      <c r="I124" s="245"/>
    </row>
    <row r="125" spans="1:9" ht="20.25" customHeight="1">
      <c r="A125" s="87"/>
      <c r="B125" s="87"/>
      <c r="C125" s="87"/>
      <c r="D125" s="87"/>
      <c r="E125" s="87" t="s">
        <v>88</v>
      </c>
      <c r="F125" s="85">
        <v>895</v>
      </c>
      <c r="G125" s="85">
        <v>895</v>
      </c>
      <c r="H125" s="62">
        <v>0</v>
      </c>
      <c r="I125" s="184" t="s">
        <v>534</v>
      </c>
    </row>
    <row r="126" spans="1:9" ht="21" customHeight="1">
      <c r="A126" s="87"/>
      <c r="B126" s="87"/>
      <c r="C126" s="87"/>
      <c r="D126" s="87"/>
      <c r="E126" s="87" t="s">
        <v>87</v>
      </c>
      <c r="F126" s="91">
        <f>F125/F124*100</f>
        <v>99.98771100758566</v>
      </c>
      <c r="G126" s="91">
        <f>G125/G124*100</f>
        <v>99.98771100758566</v>
      </c>
      <c r="H126" s="62">
        <v>0</v>
      </c>
      <c r="I126" s="62"/>
    </row>
    <row r="127" spans="1:9" ht="22.5" customHeight="1">
      <c r="A127" s="87">
        <v>40</v>
      </c>
      <c r="B127" s="87">
        <v>921</v>
      </c>
      <c r="C127" s="87">
        <v>92109</v>
      </c>
      <c r="D127" s="87" t="s">
        <v>66</v>
      </c>
      <c r="E127" s="87" t="s">
        <v>405</v>
      </c>
      <c r="F127" s="85">
        <v>3500</v>
      </c>
      <c r="G127" s="85">
        <v>3500</v>
      </c>
      <c r="H127" s="85">
        <v>0</v>
      </c>
      <c r="I127" s="185"/>
    </row>
    <row r="128" spans="1:9" ht="37.5" customHeight="1">
      <c r="A128" s="87"/>
      <c r="B128" s="87"/>
      <c r="C128" s="87"/>
      <c r="D128" s="87"/>
      <c r="E128" s="87" t="s">
        <v>88</v>
      </c>
      <c r="F128" s="85">
        <v>3500</v>
      </c>
      <c r="G128" s="85">
        <v>3500</v>
      </c>
      <c r="H128" s="62">
        <v>0</v>
      </c>
      <c r="I128" s="184" t="s">
        <v>483</v>
      </c>
    </row>
    <row r="129" spans="1:9" ht="21" customHeight="1">
      <c r="A129" s="87"/>
      <c r="B129" s="87"/>
      <c r="C129" s="87"/>
      <c r="D129" s="87"/>
      <c r="E129" s="87" t="s">
        <v>87</v>
      </c>
      <c r="F129" s="91">
        <f>F128/F127*100</f>
        <v>100</v>
      </c>
      <c r="G129" s="91">
        <f>G128/G127*100</f>
        <v>100</v>
      </c>
      <c r="H129" s="62">
        <v>0</v>
      </c>
      <c r="I129" s="62"/>
    </row>
    <row r="130" spans="1:9" ht="35.25" customHeight="1">
      <c r="A130" s="87">
        <v>41</v>
      </c>
      <c r="B130" s="87">
        <v>600</v>
      </c>
      <c r="C130" s="87">
        <v>60016</v>
      </c>
      <c r="D130" s="87" t="s">
        <v>66</v>
      </c>
      <c r="E130" s="87" t="s">
        <v>390</v>
      </c>
      <c r="F130" s="85">
        <v>1800</v>
      </c>
      <c r="G130" s="85">
        <v>1800</v>
      </c>
      <c r="H130" s="85">
        <v>0</v>
      </c>
      <c r="I130" s="185"/>
    </row>
    <row r="131" spans="1:9" ht="55.5" customHeight="1">
      <c r="A131" s="87"/>
      <c r="B131" s="87"/>
      <c r="C131" s="87"/>
      <c r="D131" s="87"/>
      <c r="E131" s="87" t="s">
        <v>88</v>
      </c>
      <c r="F131" s="90">
        <v>1785.96</v>
      </c>
      <c r="G131" s="90">
        <v>1785.96</v>
      </c>
      <c r="H131" s="62">
        <v>0</v>
      </c>
      <c r="I131" s="184" t="s">
        <v>451</v>
      </c>
    </row>
    <row r="132" spans="1:9" ht="25.5" customHeight="1">
      <c r="A132" s="87"/>
      <c r="B132" s="87"/>
      <c r="C132" s="87"/>
      <c r="D132" s="87"/>
      <c r="E132" s="87" t="s">
        <v>87</v>
      </c>
      <c r="F132" s="91">
        <f>F131/F130*100</f>
        <v>99.22</v>
      </c>
      <c r="G132" s="91">
        <f>G131/G130*100</f>
        <v>99.22</v>
      </c>
      <c r="H132" s="62">
        <v>0</v>
      </c>
      <c r="I132" s="62"/>
    </row>
    <row r="133" spans="1:9" ht="22.5" customHeight="1">
      <c r="A133" s="87">
        <v>42</v>
      </c>
      <c r="B133" s="87">
        <v>900</v>
      </c>
      <c r="C133" s="87">
        <v>90015</v>
      </c>
      <c r="D133" s="87" t="s">
        <v>66</v>
      </c>
      <c r="E133" s="87" t="s">
        <v>431</v>
      </c>
      <c r="F133" s="85">
        <v>4467.77</v>
      </c>
      <c r="G133" s="85">
        <v>4467.77</v>
      </c>
      <c r="H133" s="85">
        <v>0</v>
      </c>
      <c r="I133" s="42"/>
    </row>
    <row r="134" spans="1:9" ht="36" customHeight="1">
      <c r="A134" s="87"/>
      <c r="B134" s="87"/>
      <c r="C134" s="87"/>
      <c r="D134" s="87"/>
      <c r="E134" s="87" t="s">
        <v>88</v>
      </c>
      <c r="F134" s="85">
        <v>4467.77</v>
      </c>
      <c r="G134" s="85">
        <v>4467.77</v>
      </c>
      <c r="H134" s="62">
        <v>0</v>
      </c>
      <c r="I134" s="184" t="s">
        <v>356</v>
      </c>
    </row>
    <row r="135" spans="1:9" ht="21" customHeight="1">
      <c r="A135" s="87"/>
      <c r="B135" s="87"/>
      <c r="C135" s="87"/>
      <c r="D135" s="87"/>
      <c r="E135" s="87" t="s">
        <v>87</v>
      </c>
      <c r="F135" s="91">
        <f>F134/F133*100</f>
        <v>100</v>
      </c>
      <c r="G135" s="91">
        <f>G134/G133*100</f>
        <v>100</v>
      </c>
      <c r="H135" s="62">
        <v>0</v>
      </c>
      <c r="I135" s="29"/>
    </row>
    <row r="136" spans="1:9" ht="23.25" customHeight="1">
      <c r="A136" s="87">
        <v>43</v>
      </c>
      <c r="B136" s="87">
        <v>754</v>
      </c>
      <c r="C136" s="87">
        <v>75412</v>
      </c>
      <c r="D136" s="87" t="s">
        <v>66</v>
      </c>
      <c r="E136" s="87" t="s">
        <v>385</v>
      </c>
      <c r="F136" s="85">
        <v>500</v>
      </c>
      <c r="G136" s="85">
        <v>500</v>
      </c>
      <c r="H136" s="85">
        <v>0</v>
      </c>
      <c r="I136" s="185"/>
    </row>
    <row r="137" spans="1:9" ht="34.5" customHeight="1">
      <c r="A137" s="87"/>
      <c r="B137" s="87"/>
      <c r="C137" s="87"/>
      <c r="D137" s="87"/>
      <c r="E137" s="87" t="s">
        <v>88</v>
      </c>
      <c r="F137" s="90">
        <v>500</v>
      </c>
      <c r="G137" s="90">
        <v>500</v>
      </c>
      <c r="H137" s="62">
        <v>0</v>
      </c>
      <c r="I137" s="184" t="s">
        <v>655</v>
      </c>
    </row>
    <row r="138" spans="1:9" ht="21" customHeight="1">
      <c r="A138" s="87"/>
      <c r="B138" s="87"/>
      <c r="C138" s="87"/>
      <c r="D138" s="87"/>
      <c r="E138" s="87" t="s">
        <v>87</v>
      </c>
      <c r="F138" s="91">
        <f>F137/F136*100</f>
        <v>100</v>
      </c>
      <c r="G138" s="91">
        <f>G137/G136*100</f>
        <v>100</v>
      </c>
      <c r="H138" s="62">
        <v>0</v>
      </c>
      <c r="I138" s="62"/>
    </row>
    <row r="139" spans="1:9" ht="34.5" customHeight="1">
      <c r="A139" s="87">
        <v>44</v>
      </c>
      <c r="B139" s="87">
        <v>600</v>
      </c>
      <c r="C139" s="87">
        <v>60016</v>
      </c>
      <c r="D139" s="87" t="s">
        <v>67</v>
      </c>
      <c r="E139" s="87" t="s">
        <v>390</v>
      </c>
      <c r="F139" s="85">
        <v>12166.34</v>
      </c>
      <c r="G139" s="85">
        <v>12166.34</v>
      </c>
      <c r="H139" s="85">
        <v>0</v>
      </c>
      <c r="I139" s="185"/>
    </row>
    <row r="140" spans="1:9" ht="51.75" customHeight="1">
      <c r="A140" s="87"/>
      <c r="B140" s="87"/>
      <c r="C140" s="87"/>
      <c r="D140" s="87"/>
      <c r="E140" s="87" t="s">
        <v>88</v>
      </c>
      <c r="F140" s="90">
        <v>12149.94</v>
      </c>
      <c r="G140" s="90">
        <v>12149.94</v>
      </c>
      <c r="H140" s="62">
        <v>0</v>
      </c>
      <c r="I140" s="184" t="s">
        <v>451</v>
      </c>
    </row>
    <row r="141" spans="1:9" ht="21" customHeight="1">
      <c r="A141" s="87"/>
      <c r="B141" s="87"/>
      <c r="C141" s="87"/>
      <c r="D141" s="87"/>
      <c r="E141" s="87" t="s">
        <v>87</v>
      </c>
      <c r="F141" s="91">
        <f>F140/F139*100</f>
        <v>99.86520186021434</v>
      </c>
      <c r="G141" s="91">
        <f>G140/G139*100</f>
        <v>99.86520186021434</v>
      </c>
      <c r="H141" s="62">
        <v>0</v>
      </c>
      <c r="I141" s="62"/>
    </row>
    <row r="142" spans="1:9" ht="36" customHeight="1">
      <c r="A142" s="87">
        <v>45</v>
      </c>
      <c r="B142" s="87">
        <v>600</v>
      </c>
      <c r="C142" s="87">
        <v>60016</v>
      </c>
      <c r="D142" s="87" t="s">
        <v>233</v>
      </c>
      <c r="E142" s="87" t="s">
        <v>390</v>
      </c>
      <c r="F142" s="85">
        <v>15777.15</v>
      </c>
      <c r="G142" s="85">
        <v>15777.15</v>
      </c>
      <c r="H142" s="85">
        <v>0</v>
      </c>
      <c r="I142" s="185"/>
    </row>
    <row r="143" spans="1:9" ht="63" customHeight="1">
      <c r="A143" s="87"/>
      <c r="B143" s="87"/>
      <c r="C143" s="87"/>
      <c r="D143" s="87"/>
      <c r="E143" s="87" t="s">
        <v>88</v>
      </c>
      <c r="F143" s="90">
        <v>15775.98</v>
      </c>
      <c r="G143" s="90">
        <v>15775.98</v>
      </c>
      <c r="H143" s="62">
        <v>0</v>
      </c>
      <c r="I143" s="184" t="s">
        <v>451</v>
      </c>
    </row>
    <row r="144" spans="1:9" ht="21" customHeight="1">
      <c r="A144" s="87"/>
      <c r="B144" s="87"/>
      <c r="C144" s="87"/>
      <c r="D144" s="87"/>
      <c r="E144" s="87" t="s">
        <v>87</v>
      </c>
      <c r="F144" s="91">
        <f>F143/F142*100</f>
        <v>99.99258421197746</v>
      </c>
      <c r="G144" s="91">
        <f>G143/G142*100</f>
        <v>99.99258421197746</v>
      </c>
      <c r="H144" s="62">
        <v>0</v>
      </c>
      <c r="I144" s="62"/>
    </row>
    <row r="145" spans="1:9" ht="41.25" customHeight="1">
      <c r="A145" s="87">
        <v>46</v>
      </c>
      <c r="B145" s="87">
        <v>801</v>
      </c>
      <c r="C145" s="87">
        <v>80101</v>
      </c>
      <c r="D145" s="87" t="s">
        <v>233</v>
      </c>
      <c r="E145" s="87" t="s">
        <v>406</v>
      </c>
      <c r="F145" s="85">
        <v>1000</v>
      </c>
      <c r="G145" s="85">
        <v>1000</v>
      </c>
      <c r="H145" s="85">
        <v>0</v>
      </c>
      <c r="I145" s="62"/>
    </row>
    <row r="146" spans="1:9" ht="20.25" customHeight="1">
      <c r="A146" s="87"/>
      <c r="B146" s="87"/>
      <c r="C146" s="87"/>
      <c r="D146" s="87"/>
      <c r="E146" s="87" t="s">
        <v>88</v>
      </c>
      <c r="F146" s="91">
        <v>977.14</v>
      </c>
      <c r="G146" s="91">
        <v>977.14</v>
      </c>
      <c r="H146" s="62">
        <v>0</v>
      </c>
      <c r="I146" s="184" t="s">
        <v>534</v>
      </c>
    </row>
    <row r="147" spans="1:9" ht="21.75" customHeight="1">
      <c r="A147" s="87"/>
      <c r="B147" s="87"/>
      <c r="C147" s="87"/>
      <c r="D147" s="87"/>
      <c r="E147" s="87" t="s">
        <v>87</v>
      </c>
      <c r="F147" s="91">
        <f>F146/F145*100</f>
        <v>97.714</v>
      </c>
      <c r="G147" s="91">
        <f>G146/G145*100</f>
        <v>97.714</v>
      </c>
      <c r="H147" s="62">
        <v>0</v>
      </c>
      <c r="I147" s="62"/>
    </row>
    <row r="148" spans="1:9" ht="34.5" customHeight="1">
      <c r="A148" s="87">
        <v>47</v>
      </c>
      <c r="B148" s="87">
        <v>600</v>
      </c>
      <c r="C148" s="87">
        <v>60016</v>
      </c>
      <c r="D148" s="87" t="s">
        <v>68</v>
      </c>
      <c r="E148" s="87" t="s">
        <v>390</v>
      </c>
      <c r="F148" s="85">
        <v>12600</v>
      </c>
      <c r="G148" s="85">
        <v>12600</v>
      </c>
      <c r="H148" s="85">
        <v>0</v>
      </c>
      <c r="I148" s="62"/>
    </row>
    <row r="149" spans="1:9" ht="51.75" customHeight="1">
      <c r="A149" s="87"/>
      <c r="B149" s="87"/>
      <c r="C149" s="87"/>
      <c r="D149" s="87"/>
      <c r="E149" s="87" t="s">
        <v>88</v>
      </c>
      <c r="F149" s="85">
        <v>12582.9</v>
      </c>
      <c r="G149" s="85">
        <v>12582.9</v>
      </c>
      <c r="H149" s="62">
        <v>0</v>
      </c>
      <c r="I149" s="184" t="s">
        <v>451</v>
      </c>
    </row>
    <row r="150" spans="1:9" ht="21" customHeight="1">
      <c r="A150" s="87"/>
      <c r="B150" s="87"/>
      <c r="C150" s="87"/>
      <c r="D150" s="87"/>
      <c r="E150" s="87" t="s">
        <v>87</v>
      </c>
      <c r="F150" s="91">
        <f>F149/F148*100</f>
        <v>99.86428571428571</v>
      </c>
      <c r="G150" s="91">
        <f>G149/G148*100</f>
        <v>99.86428571428571</v>
      </c>
      <c r="H150" s="62">
        <v>0</v>
      </c>
      <c r="I150" s="62"/>
    </row>
    <row r="151" spans="1:9" ht="48.75" customHeight="1">
      <c r="A151" s="87">
        <v>48</v>
      </c>
      <c r="B151" s="87">
        <v>750</v>
      </c>
      <c r="C151" s="87">
        <v>75075</v>
      </c>
      <c r="D151" s="87" t="s">
        <v>68</v>
      </c>
      <c r="E151" s="89" t="s">
        <v>382</v>
      </c>
      <c r="F151" s="85">
        <v>1000</v>
      </c>
      <c r="G151" s="85">
        <v>1000</v>
      </c>
      <c r="H151" s="85">
        <v>0</v>
      </c>
      <c r="I151" s="185"/>
    </row>
    <row r="152" spans="1:9" ht="41.25" customHeight="1">
      <c r="A152" s="87"/>
      <c r="B152" s="87"/>
      <c r="C152" s="87"/>
      <c r="D152" s="87"/>
      <c r="E152" s="87" t="s">
        <v>88</v>
      </c>
      <c r="F152" s="85">
        <v>999.43</v>
      </c>
      <c r="G152" s="85">
        <v>999.43</v>
      </c>
      <c r="H152" s="62">
        <v>0</v>
      </c>
      <c r="I152" s="184" t="s">
        <v>479</v>
      </c>
    </row>
    <row r="153" spans="1:9" ht="21" customHeight="1">
      <c r="A153" s="87"/>
      <c r="B153" s="87"/>
      <c r="C153" s="87"/>
      <c r="D153" s="87"/>
      <c r="E153" s="87" t="s">
        <v>87</v>
      </c>
      <c r="F153" s="91">
        <f>F152/F151*100</f>
        <v>99.943</v>
      </c>
      <c r="G153" s="91">
        <f>G152/G151*100</f>
        <v>99.943</v>
      </c>
      <c r="H153" s="62">
        <v>0</v>
      </c>
      <c r="I153" s="62"/>
    </row>
    <row r="154" spans="1:9" ht="36.75" customHeight="1">
      <c r="A154" s="87">
        <v>49</v>
      </c>
      <c r="B154" s="87">
        <v>801</v>
      </c>
      <c r="C154" s="87">
        <v>80101</v>
      </c>
      <c r="D154" s="87" t="s">
        <v>68</v>
      </c>
      <c r="E154" s="87" t="s">
        <v>407</v>
      </c>
      <c r="F154" s="85">
        <v>2014.76</v>
      </c>
      <c r="G154" s="85">
        <v>2014.76</v>
      </c>
      <c r="H154" s="85">
        <v>0</v>
      </c>
      <c r="I154" s="185"/>
    </row>
    <row r="155" spans="1:9" ht="18" customHeight="1">
      <c r="A155" s="87"/>
      <c r="B155" s="87"/>
      <c r="C155" s="87"/>
      <c r="D155" s="87"/>
      <c r="E155" s="87" t="s">
        <v>88</v>
      </c>
      <c r="F155" s="85">
        <v>1613.81</v>
      </c>
      <c r="G155" s="85">
        <v>1613.81</v>
      </c>
      <c r="H155" s="62">
        <v>0</v>
      </c>
      <c r="I155" s="184" t="s">
        <v>534</v>
      </c>
    </row>
    <row r="156" spans="1:9" ht="21" customHeight="1">
      <c r="A156" s="87"/>
      <c r="B156" s="87"/>
      <c r="C156" s="87"/>
      <c r="D156" s="87"/>
      <c r="E156" s="87" t="s">
        <v>87</v>
      </c>
      <c r="F156" s="91">
        <f>F155/F154*100</f>
        <v>80.09936667394626</v>
      </c>
      <c r="G156" s="91">
        <f>G155/G154*100</f>
        <v>80.09936667394626</v>
      </c>
      <c r="H156" s="62">
        <v>0</v>
      </c>
      <c r="I156" s="62"/>
    </row>
    <row r="157" spans="1:9" ht="34.5" customHeight="1">
      <c r="A157" s="87">
        <v>50</v>
      </c>
      <c r="B157" s="87">
        <v>600</v>
      </c>
      <c r="C157" s="87">
        <v>60016</v>
      </c>
      <c r="D157" s="87" t="s">
        <v>69</v>
      </c>
      <c r="E157" s="87" t="s">
        <v>390</v>
      </c>
      <c r="F157" s="85">
        <v>6000</v>
      </c>
      <c r="G157" s="85">
        <v>6000</v>
      </c>
      <c r="H157" s="85">
        <v>0</v>
      </c>
      <c r="I157" s="62"/>
    </row>
    <row r="158" spans="1:9" ht="50.25" customHeight="1">
      <c r="A158" s="87"/>
      <c r="B158" s="87"/>
      <c r="C158" s="87"/>
      <c r="D158" s="87"/>
      <c r="E158" s="87" t="s">
        <v>88</v>
      </c>
      <c r="F158" s="90">
        <v>5980.26</v>
      </c>
      <c r="G158" s="90">
        <v>5980.26</v>
      </c>
      <c r="H158" s="62">
        <v>0</v>
      </c>
      <c r="I158" s="184" t="s">
        <v>451</v>
      </c>
    </row>
    <row r="159" spans="1:9" ht="21" customHeight="1">
      <c r="A159" s="87"/>
      <c r="B159" s="87"/>
      <c r="C159" s="87"/>
      <c r="D159" s="87"/>
      <c r="E159" s="87" t="s">
        <v>87</v>
      </c>
      <c r="F159" s="91">
        <f>F158/F157*100</f>
        <v>99.67099999999999</v>
      </c>
      <c r="G159" s="91">
        <f>G158/G157*100</f>
        <v>99.67099999999999</v>
      </c>
      <c r="H159" s="62">
        <v>0</v>
      </c>
      <c r="I159" s="62"/>
    </row>
    <row r="160" spans="1:9" ht="30" customHeight="1">
      <c r="A160" s="87">
        <v>51</v>
      </c>
      <c r="B160" s="87">
        <v>900</v>
      </c>
      <c r="C160" s="87">
        <v>90015</v>
      </c>
      <c r="D160" s="87" t="s">
        <v>69</v>
      </c>
      <c r="E160" s="87" t="s">
        <v>401</v>
      </c>
      <c r="F160" s="85">
        <v>1600</v>
      </c>
      <c r="G160" s="85">
        <v>1600</v>
      </c>
      <c r="H160" s="85">
        <v>0</v>
      </c>
      <c r="I160" s="185"/>
    </row>
    <row r="161" spans="1:9" ht="45.75" customHeight="1">
      <c r="A161" s="87"/>
      <c r="B161" s="87"/>
      <c r="C161" s="87"/>
      <c r="D161" s="87"/>
      <c r="E161" s="87" t="s">
        <v>88</v>
      </c>
      <c r="F161" s="90">
        <v>1485.23</v>
      </c>
      <c r="G161" s="90">
        <v>1485.23</v>
      </c>
      <c r="H161" s="62">
        <v>0</v>
      </c>
      <c r="I161" s="184" t="s">
        <v>480</v>
      </c>
    </row>
    <row r="162" spans="1:9" ht="21" customHeight="1">
      <c r="A162" s="87"/>
      <c r="B162" s="87"/>
      <c r="C162" s="87"/>
      <c r="D162" s="87"/>
      <c r="E162" s="87" t="s">
        <v>87</v>
      </c>
      <c r="F162" s="91">
        <f>F161/F160*100</f>
        <v>92.826875</v>
      </c>
      <c r="G162" s="91">
        <f>G161/G160*100</f>
        <v>92.826875</v>
      </c>
      <c r="H162" s="62">
        <v>0</v>
      </c>
      <c r="I162" s="62"/>
    </row>
    <row r="163" spans="1:9" ht="35.25" customHeight="1">
      <c r="A163" s="87">
        <v>52</v>
      </c>
      <c r="B163" s="87">
        <v>801</v>
      </c>
      <c r="C163" s="87">
        <v>80101</v>
      </c>
      <c r="D163" s="87" t="s">
        <v>69</v>
      </c>
      <c r="E163" s="87" t="s">
        <v>403</v>
      </c>
      <c r="F163" s="85">
        <v>2000</v>
      </c>
      <c r="G163" s="85">
        <v>2000</v>
      </c>
      <c r="H163" s="85">
        <v>0</v>
      </c>
      <c r="I163" s="185"/>
    </row>
    <row r="164" spans="1:9" ht="36.75" customHeight="1">
      <c r="A164" s="87"/>
      <c r="B164" s="87"/>
      <c r="C164" s="87"/>
      <c r="D164" s="87"/>
      <c r="E164" s="87" t="s">
        <v>88</v>
      </c>
      <c r="F164" s="85">
        <v>2000</v>
      </c>
      <c r="G164" s="85">
        <v>2000</v>
      </c>
      <c r="H164" s="62">
        <v>0</v>
      </c>
      <c r="I164" s="184" t="s">
        <v>533</v>
      </c>
    </row>
    <row r="165" spans="1:9" ht="20.25" customHeight="1">
      <c r="A165" s="87"/>
      <c r="B165" s="87"/>
      <c r="C165" s="87"/>
      <c r="D165" s="87"/>
      <c r="E165" s="87" t="s">
        <v>87</v>
      </c>
      <c r="F165" s="91">
        <f>F164/F163*100</f>
        <v>100</v>
      </c>
      <c r="G165" s="91">
        <f>G164/G163*100</f>
        <v>100</v>
      </c>
      <c r="H165" s="62">
        <v>0</v>
      </c>
      <c r="I165" s="62"/>
    </row>
    <row r="166" spans="1:10" ht="33" customHeight="1">
      <c r="A166" s="87">
        <v>53</v>
      </c>
      <c r="B166" s="87">
        <v>921</v>
      </c>
      <c r="C166" s="87">
        <v>92195</v>
      </c>
      <c r="D166" s="87" t="s">
        <v>69</v>
      </c>
      <c r="E166" s="87" t="s">
        <v>408</v>
      </c>
      <c r="F166" s="85">
        <v>1500</v>
      </c>
      <c r="G166" s="85">
        <v>1500</v>
      </c>
      <c r="H166" s="85">
        <v>0</v>
      </c>
      <c r="I166" s="185"/>
      <c r="J166" s="6"/>
    </row>
    <row r="167" spans="1:10" ht="39.75" customHeight="1">
      <c r="A167" s="87"/>
      <c r="B167" s="87"/>
      <c r="C167" s="87"/>
      <c r="D167" s="87"/>
      <c r="E167" s="87" t="s">
        <v>88</v>
      </c>
      <c r="F167" s="90">
        <v>1499.35</v>
      </c>
      <c r="G167" s="90">
        <v>1499.35</v>
      </c>
      <c r="H167" s="62">
        <v>0</v>
      </c>
      <c r="I167" s="184" t="s">
        <v>429</v>
      </c>
      <c r="J167" s="6"/>
    </row>
    <row r="168" spans="1:10" ht="21" customHeight="1">
      <c r="A168" s="87"/>
      <c r="B168" s="87"/>
      <c r="C168" s="87"/>
      <c r="D168" s="87"/>
      <c r="E168" s="87" t="s">
        <v>87</v>
      </c>
      <c r="F168" s="91">
        <f>F167/F166*100</f>
        <v>99.95666666666666</v>
      </c>
      <c r="G168" s="91">
        <f>G167/G166*100</f>
        <v>99.95666666666666</v>
      </c>
      <c r="H168" s="62">
        <v>0</v>
      </c>
      <c r="I168" s="244"/>
      <c r="J168" s="6"/>
    </row>
    <row r="169" spans="1:9" ht="37.5" customHeight="1">
      <c r="A169" s="87">
        <v>54</v>
      </c>
      <c r="B169" s="87">
        <v>921</v>
      </c>
      <c r="C169" s="87">
        <v>92109</v>
      </c>
      <c r="D169" s="87" t="s">
        <v>69</v>
      </c>
      <c r="E169" s="87" t="s">
        <v>439</v>
      </c>
      <c r="F169" s="85">
        <v>4863.48</v>
      </c>
      <c r="G169" s="85">
        <v>4863.48</v>
      </c>
      <c r="H169" s="85">
        <v>0</v>
      </c>
      <c r="I169" s="43"/>
    </row>
    <row r="170" spans="1:9" ht="38.25" customHeight="1">
      <c r="A170" s="87"/>
      <c r="B170" s="87"/>
      <c r="C170" s="87"/>
      <c r="D170" s="87"/>
      <c r="E170" s="87" t="s">
        <v>88</v>
      </c>
      <c r="F170" s="85">
        <v>4863.48</v>
      </c>
      <c r="G170" s="85">
        <v>4863.48</v>
      </c>
      <c r="H170" s="62">
        <v>0</v>
      </c>
      <c r="I170" s="184" t="s">
        <v>503</v>
      </c>
    </row>
    <row r="171" spans="1:9" ht="19.5" customHeight="1">
      <c r="A171" s="87"/>
      <c r="B171" s="87"/>
      <c r="C171" s="87"/>
      <c r="D171" s="87"/>
      <c r="E171" s="87" t="s">
        <v>87</v>
      </c>
      <c r="F171" s="91">
        <f>F170/F169*100</f>
        <v>100</v>
      </c>
      <c r="G171" s="91">
        <f>G170/G169*100</f>
        <v>100</v>
      </c>
      <c r="H171" s="62">
        <v>0</v>
      </c>
      <c r="I171" s="29"/>
    </row>
    <row r="172" spans="1:9" ht="36.75" customHeight="1">
      <c r="A172" s="87">
        <v>55</v>
      </c>
      <c r="B172" s="87">
        <v>600</v>
      </c>
      <c r="C172" s="87">
        <v>60016</v>
      </c>
      <c r="D172" s="87" t="s">
        <v>70</v>
      </c>
      <c r="E172" s="87" t="s">
        <v>409</v>
      </c>
      <c r="F172" s="85">
        <v>8376.6</v>
      </c>
      <c r="G172" s="85">
        <v>8376.6</v>
      </c>
      <c r="H172" s="85">
        <v>0</v>
      </c>
      <c r="I172" s="86"/>
    </row>
    <row r="173" spans="1:9" ht="50.25" customHeight="1">
      <c r="A173" s="87"/>
      <c r="B173" s="87"/>
      <c r="C173" s="87"/>
      <c r="D173" s="87"/>
      <c r="E173" s="87" t="s">
        <v>88</v>
      </c>
      <c r="F173" s="90">
        <v>8361.54</v>
      </c>
      <c r="G173" s="90">
        <v>8361.54</v>
      </c>
      <c r="H173" s="62">
        <v>0</v>
      </c>
      <c r="I173" s="184" t="s">
        <v>451</v>
      </c>
    </row>
    <row r="174" spans="1:9" ht="19.5" customHeight="1">
      <c r="A174" s="87"/>
      <c r="B174" s="87"/>
      <c r="C174" s="87"/>
      <c r="D174" s="87"/>
      <c r="E174" s="87" t="s">
        <v>87</v>
      </c>
      <c r="F174" s="91">
        <f>F173/F172*100</f>
        <v>99.82021345175848</v>
      </c>
      <c r="G174" s="91">
        <f>G173/G172*100</f>
        <v>99.82021345175848</v>
      </c>
      <c r="H174" s="62">
        <v>0</v>
      </c>
      <c r="I174" s="62"/>
    </row>
    <row r="175" spans="1:9" ht="31.5" customHeight="1">
      <c r="A175" s="87">
        <v>56</v>
      </c>
      <c r="B175" s="87">
        <v>754</v>
      </c>
      <c r="C175" s="87">
        <v>75495</v>
      </c>
      <c r="D175" s="87" t="s">
        <v>70</v>
      </c>
      <c r="E175" s="87" t="s">
        <v>410</v>
      </c>
      <c r="F175" s="85">
        <v>1000</v>
      </c>
      <c r="G175" s="85">
        <v>1000</v>
      </c>
      <c r="H175" s="85">
        <v>0</v>
      </c>
      <c r="I175" s="185"/>
    </row>
    <row r="176" spans="1:9" ht="36.75" customHeight="1">
      <c r="A176" s="87"/>
      <c r="B176" s="87"/>
      <c r="C176" s="87"/>
      <c r="D176" s="87"/>
      <c r="E176" s="87" t="s">
        <v>88</v>
      </c>
      <c r="F176" s="85">
        <v>1000</v>
      </c>
      <c r="G176" s="85">
        <v>1000</v>
      </c>
      <c r="H176" s="62">
        <v>0</v>
      </c>
      <c r="I176" s="184" t="s">
        <v>355</v>
      </c>
    </row>
    <row r="177" spans="1:9" ht="22.5" customHeight="1">
      <c r="A177" s="87"/>
      <c r="B177" s="87"/>
      <c r="C177" s="87"/>
      <c r="D177" s="87"/>
      <c r="E177" s="87" t="s">
        <v>87</v>
      </c>
      <c r="F177" s="91">
        <f>F176/F175*100</f>
        <v>100</v>
      </c>
      <c r="G177" s="91">
        <f>G176/G175*100</f>
        <v>100</v>
      </c>
      <c r="H177" s="62">
        <v>0</v>
      </c>
      <c r="I177" s="62"/>
    </row>
    <row r="178" spans="1:9" ht="27" customHeight="1">
      <c r="A178" s="87">
        <v>57</v>
      </c>
      <c r="B178" s="87">
        <v>921</v>
      </c>
      <c r="C178" s="87">
        <v>92109</v>
      </c>
      <c r="D178" s="87" t="s">
        <v>71</v>
      </c>
      <c r="E178" s="87" t="s">
        <v>436</v>
      </c>
      <c r="F178" s="85">
        <v>21194.23</v>
      </c>
      <c r="G178" s="85">
        <v>0</v>
      </c>
      <c r="H178" s="85">
        <v>21194.23</v>
      </c>
      <c r="I178" s="43"/>
    </row>
    <row r="179" spans="1:9" ht="41.25" customHeight="1">
      <c r="A179" s="87"/>
      <c r="B179" s="87"/>
      <c r="C179" s="87"/>
      <c r="D179" s="87"/>
      <c r="E179" s="87" t="s">
        <v>88</v>
      </c>
      <c r="F179" s="85">
        <v>21194.23</v>
      </c>
      <c r="G179" s="90">
        <v>0</v>
      </c>
      <c r="H179" s="85">
        <v>21194.23</v>
      </c>
      <c r="I179" s="199" t="s">
        <v>503</v>
      </c>
    </row>
    <row r="180" spans="1:9" ht="21" customHeight="1">
      <c r="A180" s="87"/>
      <c r="B180" s="87"/>
      <c r="C180" s="87"/>
      <c r="D180" s="87"/>
      <c r="E180" s="87" t="s">
        <v>87</v>
      </c>
      <c r="F180" s="91">
        <f>F179/F178*100</f>
        <v>100</v>
      </c>
      <c r="G180" s="91">
        <v>0</v>
      </c>
      <c r="H180" s="91">
        <f>H179/H178*100</f>
        <v>100</v>
      </c>
      <c r="I180" s="29"/>
    </row>
    <row r="181" spans="1:9" ht="35.25" customHeight="1">
      <c r="A181" s="87">
        <v>58</v>
      </c>
      <c r="B181" s="87">
        <v>600</v>
      </c>
      <c r="C181" s="87">
        <v>60016</v>
      </c>
      <c r="D181" s="87" t="s">
        <v>72</v>
      </c>
      <c r="E181" s="87" t="s">
        <v>390</v>
      </c>
      <c r="F181" s="85">
        <v>9500</v>
      </c>
      <c r="G181" s="85">
        <v>9500</v>
      </c>
      <c r="H181" s="85">
        <v>0</v>
      </c>
      <c r="I181" s="185"/>
    </row>
    <row r="182" spans="1:9" ht="50.25" customHeight="1">
      <c r="A182" s="87"/>
      <c r="B182" s="87"/>
      <c r="C182" s="87"/>
      <c r="D182" s="87"/>
      <c r="E182" s="87" t="s">
        <v>88</v>
      </c>
      <c r="F182" s="85">
        <v>9498.06</v>
      </c>
      <c r="G182" s="85">
        <v>9498.06</v>
      </c>
      <c r="H182" s="62">
        <v>0</v>
      </c>
      <c r="I182" s="184" t="s">
        <v>451</v>
      </c>
    </row>
    <row r="183" spans="1:9" ht="23.25" customHeight="1">
      <c r="A183" s="87"/>
      <c r="B183" s="87"/>
      <c r="C183" s="87"/>
      <c r="D183" s="87"/>
      <c r="E183" s="87" t="s">
        <v>87</v>
      </c>
      <c r="F183" s="91">
        <f>F182/F181*100</f>
        <v>99.97957894736842</v>
      </c>
      <c r="G183" s="91">
        <f>G182/G181*100</f>
        <v>99.97957894736842</v>
      </c>
      <c r="H183" s="62">
        <v>0</v>
      </c>
      <c r="I183" s="62"/>
    </row>
    <row r="184" spans="1:9" ht="21" customHeight="1">
      <c r="A184" s="87">
        <v>59</v>
      </c>
      <c r="B184" s="87">
        <v>921</v>
      </c>
      <c r="C184" s="87">
        <v>92109</v>
      </c>
      <c r="D184" s="87" t="s">
        <v>72</v>
      </c>
      <c r="E184" s="87" t="s">
        <v>405</v>
      </c>
      <c r="F184" s="85">
        <v>3948.67</v>
      </c>
      <c r="G184" s="85">
        <v>3948.67</v>
      </c>
      <c r="H184" s="85">
        <v>0</v>
      </c>
      <c r="I184" s="62"/>
    </row>
    <row r="185" spans="1:9" ht="39" customHeight="1">
      <c r="A185" s="87"/>
      <c r="B185" s="87"/>
      <c r="C185" s="87"/>
      <c r="D185" s="87"/>
      <c r="E185" s="87" t="s">
        <v>88</v>
      </c>
      <c r="F185" s="85">
        <v>3948.67</v>
      </c>
      <c r="G185" s="85">
        <v>3948.67</v>
      </c>
      <c r="H185" s="90">
        <v>0</v>
      </c>
      <c r="I185" s="184" t="s">
        <v>483</v>
      </c>
    </row>
    <row r="186" spans="1:9" ht="23.25" customHeight="1">
      <c r="A186" s="87"/>
      <c r="B186" s="87"/>
      <c r="C186" s="87"/>
      <c r="D186" s="87"/>
      <c r="E186" s="87" t="s">
        <v>87</v>
      </c>
      <c r="F186" s="91">
        <f>F185/F184*100</f>
        <v>100</v>
      </c>
      <c r="G186" s="91">
        <f>G185/G184*100</f>
        <v>100</v>
      </c>
      <c r="H186" s="91">
        <v>0</v>
      </c>
      <c r="I186" s="62"/>
    </row>
    <row r="187" spans="1:11" ht="36" customHeight="1">
      <c r="A187" s="87">
        <v>60</v>
      </c>
      <c r="B187" s="87">
        <v>801</v>
      </c>
      <c r="C187" s="87">
        <v>80101</v>
      </c>
      <c r="D187" s="87" t="s">
        <v>309</v>
      </c>
      <c r="E187" s="87" t="s">
        <v>411</v>
      </c>
      <c r="F187" s="85">
        <v>500</v>
      </c>
      <c r="G187" s="85">
        <v>500</v>
      </c>
      <c r="H187" s="85">
        <v>0</v>
      </c>
      <c r="I187" s="185"/>
      <c r="J187" s="6"/>
      <c r="K187" s="6"/>
    </row>
    <row r="188" spans="1:11" ht="33" customHeight="1">
      <c r="A188" s="87"/>
      <c r="B188" s="87"/>
      <c r="C188" s="87"/>
      <c r="D188" s="87"/>
      <c r="E188" s="87" t="s">
        <v>88</v>
      </c>
      <c r="F188" s="90">
        <v>499.73</v>
      </c>
      <c r="G188" s="90">
        <v>499.73</v>
      </c>
      <c r="H188" s="62">
        <v>0</v>
      </c>
      <c r="I188" s="184" t="s">
        <v>370</v>
      </c>
      <c r="J188" s="6"/>
      <c r="K188" s="6"/>
    </row>
    <row r="189" spans="1:11" ht="21.75" customHeight="1">
      <c r="A189" s="87"/>
      <c r="B189" s="87"/>
      <c r="C189" s="87"/>
      <c r="D189" s="87"/>
      <c r="E189" s="87" t="s">
        <v>87</v>
      </c>
      <c r="F189" s="91">
        <f>F188/F187*100</f>
        <v>99.946</v>
      </c>
      <c r="G189" s="91">
        <f>G188/G187*100</f>
        <v>99.946</v>
      </c>
      <c r="H189" s="62">
        <v>0</v>
      </c>
      <c r="I189" s="62"/>
      <c r="J189" s="6"/>
      <c r="K189" s="6"/>
    </row>
    <row r="190" spans="1:11" ht="22.5" customHeight="1">
      <c r="A190" s="87">
        <v>61</v>
      </c>
      <c r="B190" s="87">
        <v>600</v>
      </c>
      <c r="C190" s="87">
        <v>60016</v>
      </c>
      <c r="D190" s="87" t="s">
        <v>369</v>
      </c>
      <c r="E190" s="87" t="s">
        <v>412</v>
      </c>
      <c r="F190" s="85">
        <v>4496.55</v>
      </c>
      <c r="G190" s="85">
        <v>4496.55</v>
      </c>
      <c r="H190" s="85">
        <v>0</v>
      </c>
      <c r="I190" s="185"/>
      <c r="J190" s="6"/>
      <c r="K190" s="6"/>
    </row>
    <row r="191" spans="1:11" ht="41.25" customHeight="1">
      <c r="A191" s="87"/>
      <c r="B191" s="87"/>
      <c r="C191" s="87"/>
      <c r="D191" s="87"/>
      <c r="E191" s="87" t="s">
        <v>88</v>
      </c>
      <c r="F191" s="90">
        <v>4472.5</v>
      </c>
      <c r="G191" s="90">
        <v>4472.5</v>
      </c>
      <c r="H191" s="62">
        <v>0</v>
      </c>
      <c r="I191" s="184" t="s">
        <v>476</v>
      </c>
      <c r="J191" s="6"/>
      <c r="K191" s="6"/>
    </row>
    <row r="192" spans="1:9" ht="17.25" customHeight="1">
      <c r="A192" s="87"/>
      <c r="B192" s="87"/>
      <c r="C192" s="87"/>
      <c r="D192" s="87"/>
      <c r="E192" s="87" t="s">
        <v>87</v>
      </c>
      <c r="F192" s="91">
        <f>F191/F190*100</f>
        <v>99.46514550043922</v>
      </c>
      <c r="G192" s="91">
        <f>G191/G190*100</f>
        <v>99.46514550043922</v>
      </c>
      <c r="H192" s="62">
        <v>0</v>
      </c>
      <c r="I192" s="62"/>
    </row>
    <row r="193" spans="1:9" ht="21" customHeight="1">
      <c r="A193" s="87">
        <v>62</v>
      </c>
      <c r="B193" s="87">
        <v>900</v>
      </c>
      <c r="C193" s="87">
        <v>90015</v>
      </c>
      <c r="D193" s="87" t="s">
        <v>369</v>
      </c>
      <c r="E193" s="87" t="s">
        <v>387</v>
      </c>
      <c r="F193" s="85">
        <v>5500</v>
      </c>
      <c r="G193" s="85">
        <v>5500</v>
      </c>
      <c r="H193" s="85">
        <v>0</v>
      </c>
      <c r="I193" s="234"/>
    </row>
    <row r="194" spans="1:9" ht="42" customHeight="1">
      <c r="A194" s="87"/>
      <c r="B194" s="87"/>
      <c r="C194" s="87"/>
      <c r="D194" s="87"/>
      <c r="E194" s="87" t="s">
        <v>88</v>
      </c>
      <c r="F194" s="90">
        <v>5500</v>
      </c>
      <c r="G194" s="90">
        <v>5500</v>
      </c>
      <c r="H194" s="62">
        <v>0</v>
      </c>
      <c r="I194" s="184" t="s">
        <v>356</v>
      </c>
    </row>
    <row r="195" spans="1:9" ht="20.25" customHeight="1">
      <c r="A195" s="87"/>
      <c r="B195" s="87"/>
      <c r="C195" s="87"/>
      <c r="D195" s="87"/>
      <c r="E195" s="87" t="s">
        <v>87</v>
      </c>
      <c r="F195" s="91">
        <f>F194/F193*100</f>
        <v>100</v>
      </c>
      <c r="G195" s="91">
        <f>G194/G193*100</f>
        <v>100</v>
      </c>
      <c r="H195" s="62">
        <v>0</v>
      </c>
      <c r="I195" s="62"/>
    </row>
    <row r="196" spans="1:9" ht="39.75" customHeight="1">
      <c r="A196" s="87">
        <v>63</v>
      </c>
      <c r="B196" s="87">
        <v>921</v>
      </c>
      <c r="C196" s="87">
        <v>92109</v>
      </c>
      <c r="D196" s="87" t="s">
        <v>73</v>
      </c>
      <c r="E196" s="87" t="s">
        <v>433</v>
      </c>
      <c r="F196" s="85">
        <v>8220.22</v>
      </c>
      <c r="G196" s="85">
        <v>8220.22</v>
      </c>
      <c r="H196" s="85">
        <v>0</v>
      </c>
      <c r="I196" s="86"/>
    </row>
    <row r="197" spans="1:9" ht="45.75" customHeight="1">
      <c r="A197" s="87"/>
      <c r="B197" s="87"/>
      <c r="C197" s="87"/>
      <c r="D197" s="87"/>
      <c r="E197" s="87" t="s">
        <v>88</v>
      </c>
      <c r="F197" s="85">
        <v>8220.22</v>
      </c>
      <c r="G197" s="85">
        <v>8220.22</v>
      </c>
      <c r="H197" s="62">
        <v>0</v>
      </c>
      <c r="I197" s="184" t="s">
        <v>435</v>
      </c>
    </row>
    <row r="198" spans="1:9" ht="21" customHeight="1">
      <c r="A198" s="87"/>
      <c r="B198" s="87"/>
      <c r="C198" s="87"/>
      <c r="D198" s="87"/>
      <c r="E198" s="87" t="s">
        <v>87</v>
      </c>
      <c r="F198" s="91">
        <f>F197/F196*100</f>
        <v>100</v>
      </c>
      <c r="G198" s="91">
        <f>G197/G196*100</f>
        <v>100</v>
      </c>
      <c r="H198" s="62">
        <v>0</v>
      </c>
      <c r="I198" s="62"/>
    </row>
    <row r="199" spans="1:9" ht="36.75" customHeight="1">
      <c r="A199" s="87">
        <v>64</v>
      </c>
      <c r="B199" s="87">
        <v>921</v>
      </c>
      <c r="C199" s="87">
        <v>92109</v>
      </c>
      <c r="D199" s="87" t="s">
        <v>73</v>
      </c>
      <c r="E199" s="87" t="s">
        <v>434</v>
      </c>
      <c r="F199" s="85">
        <v>6658.36</v>
      </c>
      <c r="G199" s="85">
        <v>6658.36</v>
      </c>
      <c r="H199" s="85">
        <v>0</v>
      </c>
      <c r="I199" s="86"/>
    </row>
    <row r="200" spans="1:9" ht="24.75" customHeight="1">
      <c r="A200" s="87"/>
      <c r="B200" s="87"/>
      <c r="C200" s="87"/>
      <c r="D200" s="87"/>
      <c r="E200" s="87" t="s">
        <v>88</v>
      </c>
      <c r="F200" s="85">
        <v>6658.36</v>
      </c>
      <c r="G200" s="85">
        <v>6658.36</v>
      </c>
      <c r="H200" s="62">
        <v>0</v>
      </c>
      <c r="I200" s="184" t="s">
        <v>452</v>
      </c>
    </row>
    <row r="201" spans="1:9" ht="21" customHeight="1">
      <c r="A201" s="87"/>
      <c r="B201" s="87"/>
      <c r="C201" s="87"/>
      <c r="D201" s="87"/>
      <c r="E201" s="87" t="s">
        <v>87</v>
      </c>
      <c r="F201" s="91">
        <f>F200/F199*100</f>
        <v>100</v>
      </c>
      <c r="G201" s="91">
        <f>G200/G199*100</f>
        <v>100</v>
      </c>
      <c r="H201" s="62">
        <v>0</v>
      </c>
      <c r="I201" s="62"/>
    </row>
    <row r="202" spans="1:9" ht="37.5" customHeight="1">
      <c r="A202" s="87">
        <v>65</v>
      </c>
      <c r="B202" s="87">
        <v>900</v>
      </c>
      <c r="C202" s="87">
        <v>90095</v>
      </c>
      <c r="D202" s="87" t="s">
        <v>74</v>
      </c>
      <c r="E202" s="87" t="s">
        <v>413</v>
      </c>
      <c r="F202" s="85">
        <v>2000</v>
      </c>
      <c r="G202" s="85">
        <v>2000</v>
      </c>
      <c r="H202" s="85">
        <v>0</v>
      </c>
      <c r="I202" s="86"/>
    </row>
    <row r="203" spans="1:9" ht="42.75" customHeight="1">
      <c r="A203" s="87"/>
      <c r="B203" s="87"/>
      <c r="C203" s="87"/>
      <c r="D203" s="87"/>
      <c r="E203" s="87" t="s">
        <v>88</v>
      </c>
      <c r="F203" s="90">
        <v>1957.25</v>
      </c>
      <c r="G203" s="90">
        <v>1957.25</v>
      </c>
      <c r="H203" s="62">
        <v>0</v>
      </c>
      <c r="I203" s="184" t="s">
        <v>357</v>
      </c>
    </row>
    <row r="204" spans="1:9" ht="21" customHeight="1">
      <c r="A204" s="87"/>
      <c r="B204" s="87"/>
      <c r="C204" s="87"/>
      <c r="D204" s="87"/>
      <c r="E204" s="87" t="s">
        <v>87</v>
      </c>
      <c r="F204" s="91">
        <f>F203/F202*100</f>
        <v>97.8625</v>
      </c>
      <c r="G204" s="91">
        <f>G203/G202*100</f>
        <v>97.8625</v>
      </c>
      <c r="H204" s="62">
        <v>0</v>
      </c>
      <c r="I204" s="62"/>
    </row>
    <row r="205" spans="1:9" ht="36" customHeight="1">
      <c r="A205" s="87">
        <v>66</v>
      </c>
      <c r="B205" s="87">
        <v>754</v>
      </c>
      <c r="C205" s="87">
        <v>75412</v>
      </c>
      <c r="D205" s="87" t="s">
        <v>74</v>
      </c>
      <c r="E205" s="87" t="s">
        <v>414</v>
      </c>
      <c r="F205" s="85">
        <v>1000</v>
      </c>
      <c r="G205" s="85">
        <v>1000</v>
      </c>
      <c r="H205" s="85">
        <v>0</v>
      </c>
      <c r="I205" s="186"/>
    </row>
    <row r="206" spans="1:9" ht="38.25" customHeight="1">
      <c r="A206" s="87"/>
      <c r="B206" s="87"/>
      <c r="C206" s="87"/>
      <c r="D206" s="87"/>
      <c r="E206" s="87" t="s">
        <v>88</v>
      </c>
      <c r="F206" s="85">
        <v>993.84</v>
      </c>
      <c r="G206" s="85">
        <v>993.84</v>
      </c>
      <c r="H206" s="85">
        <v>0</v>
      </c>
      <c r="I206" s="184" t="s">
        <v>366</v>
      </c>
    </row>
    <row r="207" spans="1:9" ht="21" customHeight="1">
      <c r="A207" s="87"/>
      <c r="B207" s="87"/>
      <c r="C207" s="87"/>
      <c r="D207" s="87"/>
      <c r="E207" s="87" t="s">
        <v>87</v>
      </c>
      <c r="F207" s="91">
        <f>F206/F205*100</f>
        <v>99.384</v>
      </c>
      <c r="G207" s="91">
        <f>G206/G205*100</f>
        <v>99.384</v>
      </c>
      <c r="H207" s="91">
        <v>0</v>
      </c>
      <c r="I207" s="62"/>
    </row>
    <row r="208" spans="1:9" ht="33.75" customHeight="1">
      <c r="A208" s="87">
        <v>67</v>
      </c>
      <c r="B208" s="87">
        <v>754</v>
      </c>
      <c r="C208" s="87">
        <v>75412</v>
      </c>
      <c r="D208" s="87" t="s">
        <v>74</v>
      </c>
      <c r="E208" s="87" t="s">
        <v>415</v>
      </c>
      <c r="F208" s="85">
        <v>1500</v>
      </c>
      <c r="G208" s="85">
        <v>1500</v>
      </c>
      <c r="H208" s="85">
        <v>0</v>
      </c>
      <c r="I208" s="62"/>
    </row>
    <row r="209" spans="1:9" ht="39.75" customHeight="1">
      <c r="A209" s="87"/>
      <c r="B209" s="87"/>
      <c r="C209" s="87"/>
      <c r="D209" s="87"/>
      <c r="E209" s="87" t="s">
        <v>88</v>
      </c>
      <c r="F209" s="85">
        <v>1500</v>
      </c>
      <c r="G209" s="85">
        <v>1500</v>
      </c>
      <c r="H209" s="85">
        <v>0</v>
      </c>
      <c r="I209" s="184" t="s">
        <v>366</v>
      </c>
    </row>
    <row r="210" spans="1:9" ht="21" customHeight="1">
      <c r="A210" s="87"/>
      <c r="B210" s="87"/>
      <c r="C210" s="87"/>
      <c r="D210" s="87"/>
      <c r="E210" s="87" t="s">
        <v>87</v>
      </c>
      <c r="F210" s="91">
        <f>F209/F208*100</f>
        <v>100</v>
      </c>
      <c r="G210" s="91">
        <f>G209/G208*100</f>
        <v>100</v>
      </c>
      <c r="H210" s="62">
        <v>0</v>
      </c>
      <c r="I210" s="62"/>
    </row>
    <row r="211" spans="1:9" ht="39.75" customHeight="1">
      <c r="A211" s="87">
        <v>68</v>
      </c>
      <c r="B211" s="87">
        <v>600</v>
      </c>
      <c r="C211" s="87">
        <v>60016</v>
      </c>
      <c r="D211" s="87" t="s">
        <v>74</v>
      </c>
      <c r="E211" s="87" t="s">
        <v>416</v>
      </c>
      <c r="F211" s="85">
        <v>10029.86</v>
      </c>
      <c r="G211" s="85">
        <v>10029.86</v>
      </c>
      <c r="H211" s="85">
        <v>0</v>
      </c>
      <c r="I211" s="86"/>
    </row>
    <row r="212" spans="1:9" ht="58.5" customHeight="1">
      <c r="A212" s="87"/>
      <c r="B212" s="87"/>
      <c r="C212" s="87"/>
      <c r="D212" s="87"/>
      <c r="E212" s="87" t="s">
        <v>88</v>
      </c>
      <c r="F212" s="85">
        <v>10016.12</v>
      </c>
      <c r="G212" s="85">
        <v>10016.12</v>
      </c>
      <c r="H212" s="62">
        <v>0</v>
      </c>
      <c r="I212" s="184" t="s">
        <v>451</v>
      </c>
    </row>
    <row r="213" spans="1:9" ht="21" customHeight="1">
      <c r="A213" s="87"/>
      <c r="B213" s="87"/>
      <c r="C213" s="87"/>
      <c r="D213" s="87"/>
      <c r="E213" s="87" t="s">
        <v>87</v>
      </c>
      <c r="F213" s="91">
        <f>F212/F211*100</f>
        <v>99.86300905496188</v>
      </c>
      <c r="G213" s="91">
        <f>G212/G211*100</f>
        <v>99.86300905496188</v>
      </c>
      <c r="H213" s="62">
        <v>0</v>
      </c>
      <c r="I213" s="62"/>
    </row>
    <row r="214" spans="1:9" ht="34.5" customHeight="1">
      <c r="A214" s="87">
        <v>69</v>
      </c>
      <c r="B214" s="87">
        <v>921</v>
      </c>
      <c r="C214" s="87">
        <v>92195</v>
      </c>
      <c r="D214" s="87" t="s">
        <v>123</v>
      </c>
      <c r="E214" s="243" t="s">
        <v>417</v>
      </c>
      <c r="F214" s="85">
        <v>2000</v>
      </c>
      <c r="G214" s="85">
        <v>2000</v>
      </c>
      <c r="H214" s="85">
        <v>0</v>
      </c>
      <c r="I214" s="86"/>
    </row>
    <row r="215" spans="1:9" ht="47.25" customHeight="1">
      <c r="A215" s="87"/>
      <c r="B215" s="87"/>
      <c r="C215" s="87"/>
      <c r="D215" s="87"/>
      <c r="E215" s="87" t="s">
        <v>88</v>
      </c>
      <c r="F215" s="85">
        <v>2000</v>
      </c>
      <c r="G215" s="85">
        <v>2000</v>
      </c>
      <c r="H215" s="62">
        <v>0</v>
      </c>
      <c r="I215" s="184" t="s">
        <v>529</v>
      </c>
    </row>
    <row r="216" spans="1:9" ht="21.75" customHeight="1">
      <c r="A216" s="87"/>
      <c r="B216" s="87"/>
      <c r="C216" s="87"/>
      <c r="D216" s="87"/>
      <c r="E216" s="87" t="s">
        <v>87</v>
      </c>
      <c r="F216" s="91">
        <f>F215/F214*100</f>
        <v>100</v>
      </c>
      <c r="G216" s="91">
        <f>G215/G214*100</f>
        <v>100</v>
      </c>
      <c r="H216" s="62">
        <v>0</v>
      </c>
      <c r="I216" s="62"/>
    </row>
    <row r="217" spans="1:9" ht="43.5" customHeight="1">
      <c r="A217" s="87">
        <v>70</v>
      </c>
      <c r="B217" s="87">
        <v>921</v>
      </c>
      <c r="C217" s="87">
        <v>92195</v>
      </c>
      <c r="D217" s="87" t="s">
        <v>123</v>
      </c>
      <c r="E217" s="243" t="s">
        <v>418</v>
      </c>
      <c r="F217" s="85">
        <v>546.4</v>
      </c>
      <c r="G217" s="85">
        <v>546.4</v>
      </c>
      <c r="H217" s="85">
        <v>0</v>
      </c>
      <c r="I217" s="62"/>
    </row>
    <row r="218" spans="1:9" ht="33.75" customHeight="1">
      <c r="A218" s="87"/>
      <c r="B218" s="87"/>
      <c r="C218" s="87"/>
      <c r="D218" s="87"/>
      <c r="E218" s="87" t="s">
        <v>88</v>
      </c>
      <c r="F218" s="90">
        <v>546</v>
      </c>
      <c r="G218" s="90">
        <v>546</v>
      </c>
      <c r="H218" s="62">
        <v>0</v>
      </c>
      <c r="I218" s="199" t="s">
        <v>241</v>
      </c>
    </row>
    <row r="219" spans="1:9" ht="24.75" customHeight="1">
      <c r="A219" s="87"/>
      <c r="B219" s="87"/>
      <c r="C219" s="87"/>
      <c r="D219" s="87"/>
      <c r="E219" s="87" t="s">
        <v>87</v>
      </c>
      <c r="F219" s="91">
        <f>F218/F217*100</f>
        <v>99.9267935578331</v>
      </c>
      <c r="G219" s="91">
        <f>G218/G217*100</f>
        <v>99.9267935578331</v>
      </c>
      <c r="H219" s="62">
        <v>0</v>
      </c>
      <c r="I219" s="62"/>
    </row>
    <row r="220" spans="1:9" ht="37.5" customHeight="1">
      <c r="A220" s="87">
        <v>71</v>
      </c>
      <c r="B220" s="87">
        <v>600</v>
      </c>
      <c r="C220" s="87">
        <v>60016</v>
      </c>
      <c r="D220" s="87" t="s">
        <v>123</v>
      </c>
      <c r="E220" s="87" t="s">
        <v>390</v>
      </c>
      <c r="F220" s="85">
        <v>5500</v>
      </c>
      <c r="G220" s="85">
        <v>5500</v>
      </c>
      <c r="H220" s="85">
        <v>0</v>
      </c>
      <c r="I220" s="62"/>
    </row>
    <row r="221" spans="1:9" ht="51.75" customHeight="1">
      <c r="A221" s="87"/>
      <c r="B221" s="87"/>
      <c r="C221" s="87"/>
      <c r="D221" s="87"/>
      <c r="E221" s="87" t="s">
        <v>88</v>
      </c>
      <c r="F221" s="90">
        <v>5493.18</v>
      </c>
      <c r="G221" s="90">
        <v>5493.18</v>
      </c>
      <c r="H221" s="62">
        <v>0</v>
      </c>
      <c r="I221" s="184" t="s">
        <v>451</v>
      </c>
    </row>
    <row r="222" spans="1:9" ht="26.25" customHeight="1">
      <c r="A222" s="87"/>
      <c r="B222" s="87"/>
      <c r="C222" s="87"/>
      <c r="D222" s="87"/>
      <c r="E222" s="87" t="s">
        <v>87</v>
      </c>
      <c r="F222" s="91">
        <f>F221/F220*100</f>
        <v>99.876</v>
      </c>
      <c r="G222" s="91">
        <f>G221/G220*100</f>
        <v>99.876</v>
      </c>
      <c r="H222" s="62">
        <v>0</v>
      </c>
      <c r="I222" s="62"/>
    </row>
    <row r="223" spans="1:9" ht="37.5" customHeight="1">
      <c r="A223" s="87">
        <v>72</v>
      </c>
      <c r="B223" s="87">
        <v>754</v>
      </c>
      <c r="C223" s="87">
        <v>75495</v>
      </c>
      <c r="D223" s="87" t="s">
        <v>123</v>
      </c>
      <c r="E223" s="87" t="s">
        <v>419</v>
      </c>
      <c r="F223" s="85">
        <v>3500</v>
      </c>
      <c r="G223" s="85">
        <v>3500</v>
      </c>
      <c r="H223" s="85">
        <v>0</v>
      </c>
      <c r="I223" s="62"/>
    </row>
    <row r="224" spans="1:9" ht="49.5" customHeight="1">
      <c r="A224" s="87"/>
      <c r="B224" s="87"/>
      <c r="C224" s="87"/>
      <c r="D224" s="87"/>
      <c r="E224" s="87" t="s">
        <v>88</v>
      </c>
      <c r="F224" s="90">
        <v>3493</v>
      </c>
      <c r="G224" s="90">
        <v>3493</v>
      </c>
      <c r="H224" s="62">
        <v>0</v>
      </c>
      <c r="I224" s="184" t="s">
        <v>354</v>
      </c>
    </row>
    <row r="225" spans="1:9" ht="26.25" customHeight="1">
      <c r="A225" s="87"/>
      <c r="B225" s="87"/>
      <c r="C225" s="87"/>
      <c r="D225" s="87"/>
      <c r="E225" s="87" t="s">
        <v>87</v>
      </c>
      <c r="F225" s="91">
        <f>F224/F223*100</f>
        <v>99.8</v>
      </c>
      <c r="G225" s="91">
        <f>G224/G223*100</f>
        <v>99.8</v>
      </c>
      <c r="H225" s="62">
        <v>0</v>
      </c>
      <c r="I225" s="62"/>
    </row>
    <row r="226" spans="1:9" ht="35.25" customHeight="1">
      <c r="A226" s="87">
        <v>73</v>
      </c>
      <c r="B226" s="87">
        <v>600</v>
      </c>
      <c r="C226" s="87">
        <v>60016</v>
      </c>
      <c r="D226" s="87" t="s">
        <v>75</v>
      </c>
      <c r="E226" s="87" t="s">
        <v>390</v>
      </c>
      <c r="F226" s="85">
        <v>4957.8</v>
      </c>
      <c r="G226" s="85">
        <v>4957.8</v>
      </c>
      <c r="H226" s="85">
        <v>0</v>
      </c>
      <c r="I226" s="62"/>
    </row>
    <row r="227" spans="1:9" ht="54" customHeight="1">
      <c r="A227" s="87"/>
      <c r="B227" s="87"/>
      <c r="C227" s="87"/>
      <c r="D227" s="87"/>
      <c r="E227" s="87" t="s">
        <v>88</v>
      </c>
      <c r="F227" s="90">
        <v>4951.98</v>
      </c>
      <c r="G227" s="90">
        <v>4951.98</v>
      </c>
      <c r="H227" s="62">
        <v>0</v>
      </c>
      <c r="I227" s="184" t="s">
        <v>451</v>
      </c>
    </row>
    <row r="228" spans="1:9" ht="21.75" customHeight="1">
      <c r="A228" s="87"/>
      <c r="B228" s="87"/>
      <c r="C228" s="87"/>
      <c r="D228" s="87"/>
      <c r="E228" s="87" t="s">
        <v>87</v>
      </c>
      <c r="F228" s="91">
        <f>F227/F226*100</f>
        <v>99.88260922183225</v>
      </c>
      <c r="G228" s="91">
        <f>G227/G226*100</f>
        <v>99.88260922183225</v>
      </c>
      <c r="H228" s="62">
        <v>0</v>
      </c>
      <c r="I228" s="62"/>
    </row>
    <row r="229" spans="1:10" ht="33.75" customHeight="1">
      <c r="A229" s="87">
        <v>74</v>
      </c>
      <c r="B229" s="87">
        <v>921</v>
      </c>
      <c r="C229" s="87">
        <v>92195</v>
      </c>
      <c r="D229" s="87" t="s">
        <v>75</v>
      </c>
      <c r="E229" s="243" t="s">
        <v>417</v>
      </c>
      <c r="F229" s="85">
        <v>5000</v>
      </c>
      <c r="G229" s="85">
        <v>5000</v>
      </c>
      <c r="H229" s="85">
        <v>0</v>
      </c>
      <c r="I229" s="62"/>
      <c r="J229" s="6"/>
    </row>
    <row r="230" spans="1:10" ht="41.25" customHeight="1">
      <c r="A230" s="87"/>
      <c r="B230" s="87"/>
      <c r="C230" s="87"/>
      <c r="D230" s="87"/>
      <c r="E230" s="87" t="s">
        <v>88</v>
      </c>
      <c r="F230" s="90">
        <v>2750</v>
      </c>
      <c r="G230" s="90">
        <v>2750</v>
      </c>
      <c r="H230" s="90">
        <v>0</v>
      </c>
      <c r="I230" s="184" t="s">
        <v>529</v>
      </c>
      <c r="J230" s="6"/>
    </row>
    <row r="231" spans="1:10" ht="22.5" customHeight="1">
      <c r="A231" s="87"/>
      <c r="B231" s="87"/>
      <c r="C231" s="87"/>
      <c r="D231" s="87"/>
      <c r="E231" s="87" t="s">
        <v>87</v>
      </c>
      <c r="F231" s="91">
        <f>F230/F229*100</f>
        <v>55.00000000000001</v>
      </c>
      <c r="G231" s="91">
        <f>G230/G229*100</f>
        <v>55.00000000000001</v>
      </c>
      <c r="H231" s="91">
        <v>0</v>
      </c>
      <c r="I231" s="62"/>
      <c r="J231" s="6"/>
    </row>
    <row r="232" spans="1:10" ht="33.75" customHeight="1">
      <c r="A232" s="87">
        <v>75</v>
      </c>
      <c r="B232" s="87">
        <v>600</v>
      </c>
      <c r="C232" s="87">
        <v>60016</v>
      </c>
      <c r="D232" s="87" t="s">
        <v>76</v>
      </c>
      <c r="E232" s="87" t="s">
        <v>420</v>
      </c>
      <c r="F232" s="85">
        <v>8000</v>
      </c>
      <c r="G232" s="85">
        <v>8000</v>
      </c>
      <c r="H232" s="85">
        <v>0</v>
      </c>
      <c r="I232" s="86"/>
      <c r="J232" s="6"/>
    </row>
    <row r="233" spans="1:9" ht="48.75" customHeight="1">
      <c r="A233" s="87"/>
      <c r="B233" s="87"/>
      <c r="C233" s="87"/>
      <c r="D233" s="87"/>
      <c r="E233" s="87" t="s">
        <v>88</v>
      </c>
      <c r="F233" s="90">
        <v>7982.7</v>
      </c>
      <c r="G233" s="90">
        <v>7982.7</v>
      </c>
      <c r="H233" s="62">
        <v>0</v>
      </c>
      <c r="I233" s="184" t="s">
        <v>451</v>
      </c>
    </row>
    <row r="234" spans="1:9" ht="20.25" customHeight="1">
      <c r="A234" s="87"/>
      <c r="B234" s="87"/>
      <c r="C234" s="87"/>
      <c r="D234" s="87"/>
      <c r="E234" s="87" t="s">
        <v>87</v>
      </c>
      <c r="F234" s="91">
        <f>F233/F232*100</f>
        <v>99.78375</v>
      </c>
      <c r="G234" s="91">
        <f>G233/G232*100</f>
        <v>99.78375</v>
      </c>
      <c r="H234" s="62">
        <v>0</v>
      </c>
      <c r="I234" s="62"/>
    </row>
    <row r="235" spans="1:9" ht="35.25" customHeight="1">
      <c r="A235" s="87">
        <v>76</v>
      </c>
      <c r="B235" s="87">
        <v>921</v>
      </c>
      <c r="C235" s="87">
        <v>92195</v>
      </c>
      <c r="D235" s="87" t="s">
        <v>76</v>
      </c>
      <c r="E235" s="243" t="s">
        <v>417</v>
      </c>
      <c r="F235" s="85">
        <v>2887.71</v>
      </c>
      <c r="G235" s="85">
        <v>2887.71</v>
      </c>
      <c r="H235" s="85">
        <v>0</v>
      </c>
      <c r="I235" s="62"/>
    </row>
    <row r="236" spans="1:9" ht="38.25" customHeight="1">
      <c r="A236" s="87"/>
      <c r="B236" s="87"/>
      <c r="C236" s="87"/>
      <c r="D236" s="87"/>
      <c r="E236" s="87" t="s">
        <v>88</v>
      </c>
      <c r="F236" s="90">
        <v>2040</v>
      </c>
      <c r="G236" s="90">
        <v>2040</v>
      </c>
      <c r="H236" s="62">
        <v>0</v>
      </c>
      <c r="I236" s="184" t="s">
        <v>529</v>
      </c>
    </row>
    <row r="237" spans="1:9" ht="21.75" customHeight="1">
      <c r="A237" s="87"/>
      <c r="B237" s="87"/>
      <c r="C237" s="87"/>
      <c r="D237" s="87"/>
      <c r="E237" s="87" t="s">
        <v>87</v>
      </c>
      <c r="F237" s="91">
        <f>F236/F235*100</f>
        <v>70.6442128884133</v>
      </c>
      <c r="G237" s="91">
        <f>G236/G235*100</f>
        <v>70.6442128884133</v>
      </c>
      <c r="H237" s="62">
        <v>0</v>
      </c>
      <c r="I237" s="62"/>
    </row>
    <row r="238" spans="1:9" ht="36.75" customHeight="1">
      <c r="A238" s="87">
        <v>77</v>
      </c>
      <c r="B238" s="87">
        <v>600</v>
      </c>
      <c r="C238" s="87">
        <v>60016</v>
      </c>
      <c r="D238" s="87" t="s">
        <v>113</v>
      </c>
      <c r="E238" s="87" t="s">
        <v>420</v>
      </c>
      <c r="F238" s="85">
        <v>12762.34</v>
      </c>
      <c r="G238" s="85">
        <v>12762.34</v>
      </c>
      <c r="H238" s="85">
        <v>0</v>
      </c>
      <c r="I238" s="86"/>
    </row>
    <row r="239" spans="1:9" ht="51" customHeight="1">
      <c r="A239" s="87"/>
      <c r="B239" s="87"/>
      <c r="C239" s="87"/>
      <c r="D239" s="87"/>
      <c r="E239" s="87" t="s">
        <v>88</v>
      </c>
      <c r="F239" s="90">
        <v>12745.26</v>
      </c>
      <c r="G239" s="90">
        <v>12745.26</v>
      </c>
      <c r="H239" s="62">
        <v>0</v>
      </c>
      <c r="I239" s="184" t="s">
        <v>451</v>
      </c>
    </row>
    <row r="240" spans="1:9" ht="23.25" customHeight="1">
      <c r="A240" s="87"/>
      <c r="B240" s="87"/>
      <c r="C240" s="87"/>
      <c r="D240" s="87"/>
      <c r="E240" s="87" t="s">
        <v>87</v>
      </c>
      <c r="F240" s="91">
        <f>F239/F238*100</f>
        <v>99.86616874334958</v>
      </c>
      <c r="G240" s="91">
        <f>G239/G238*100</f>
        <v>99.86616874334958</v>
      </c>
      <c r="H240" s="62">
        <v>0</v>
      </c>
      <c r="I240" s="62"/>
    </row>
    <row r="241" spans="1:9" ht="56.25" customHeight="1">
      <c r="A241" s="87">
        <v>78</v>
      </c>
      <c r="B241" s="87">
        <v>921</v>
      </c>
      <c r="C241" s="87">
        <v>92109</v>
      </c>
      <c r="D241" s="87" t="s">
        <v>113</v>
      </c>
      <c r="E241" s="87" t="s">
        <v>437</v>
      </c>
      <c r="F241" s="85">
        <v>2000</v>
      </c>
      <c r="G241" s="85">
        <v>0</v>
      </c>
      <c r="H241" s="85">
        <v>2000</v>
      </c>
      <c r="I241" s="29"/>
    </row>
    <row r="242" spans="1:9" ht="43.5" customHeight="1">
      <c r="A242" s="87"/>
      <c r="B242" s="87"/>
      <c r="C242" s="87"/>
      <c r="D242" s="87"/>
      <c r="E242" s="87" t="s">
        <v>88</v>
      </c>
      <c r="F242" s="85">
        <v>2000</v>
      </c>
      <c r="G242" s="85">
        <v>0</v>
      </c>
      <c r="H242" s="85">
        <v>2000</v>
      </c>
      <c r="I242" s="199" t="s">
        <v>511</v>
      </c>
    </row>
    <row r="243" spans="1:9" ht="23.25" customHeight="1">
      <c r="A243" s="87"/>
      <c r="B243" s="87"/>
      <c r="C243" s="87"/>
      <c r="D243" s="87"/>
      <c r="E243" s="87" t="s">
        <v>87</v>
      </c>
      <c r="F243" s="91">
        <f>F242/F241*100</f>
        <v>100</v>
      </c>
      <c r="G243" s="91">
        <v>0</v>
      </c>
      <c r="H243" s="62">
        <v>0</v>
      </c>
      <c r="I243" s="29"/>
    </row>
    <row r="244" spans="1:9" ht="36" customHeight="1">
      <c r="A244" s="87">
        <v>79</v>
      </c>
      <c r="B244" s="87">
        <v>600</v>
      </c>
      <c r="C244" s="87">
        <v>60016</v>
      </c>
      <c r="D244" s="87" t="s">
        <v>114</v>
      </c>
      <c r="E244" s="87" t="s">
        <v>420</v>
      </c>
      <c r="F244" s="85">
        <v>12941.26</v>
      </c>
      <c r="G244" s="85">
        <v>12941.26</v>
      </c>
      <c r="H244" s="85">
        <v>0</v>
      </c>
      <c r="I244" s="62"/>
    </row>
    <row r="245" spans="1:9" ht="55.5" customHeight="1">
      <c r="A245" s="87"/>
      <c r="B245" s="87"/>
      <c r="C245" s="87"/>
      <c r="D245" s="87"/>
      <c r="E245" s="87" t="s">
        <v>88</v>
      </c>
      <c r="F245" s="90">
        <v>12934.68</v>
      </c>
      <c r="G245" s="90">
        <v>12934.68</v>
      </c>
      <c r="H245" s="62">
        <v>0</v>
      </c>
      <c r="I245" s="184" t="s">
        <v>451</v>
      </c>
    </row>
    <row r="246" spans="1:9" ht="23.25" customHeight="1">
      <c r="A246" s="87"/>
      <c r="B246" s="87"/>
      <c r="C246" s="87"/>
      <c r="D246" s="87"/>
      <c r="E246" s="87" t="s">
        <v>87</v>
      </c>
      <c r="F246" s="91">
        <f>F245/F244*100</f>
        <v>99.94915487363673</v>
      </c>
      <c r="G246" s="91">
        <f>G245/G244*100</f>
        <v>99.94915487363673</v>
      </c>
      <c r="H246" s="62">
        <v>0</v>
      </c>
      <c r="I246" s="62"/>
    </row>
    <row r="247" spans="1:9" ht="39.75" customHeight="1">
      <c r="A247" s="87">
        <v>80</v>
      </c>
      <c r="B247" s="87">
        <v>600</v>
      </c>
      <c r="C247" s="87">
        <v>60016</v>
      </c>
      <c r="D247" s="87" t="s">
        <v>115</v>
      </c>
      <c r="E247" s="87" t="s">
        <v>420</v>
      </c>
      <c r="F247" s="85">
        <v>11468.9</v>
      </c>
      <c r="G247" s="85">
        <v>11468.9</v>
      </c>
      <c r="H247" s="85">
        <v>0</v>
      </c>
      <c r="I247" s="62"/>
    </row>
    <row r="248" spans="1:9" ht="54" customHeight="1">
      <c r="A248" s="87"/>
      <c r="B248" s="87"/>
      <c r="C248" s="87"/>
      <c r="D248" s="87"/>
      <c r="E248" s="87" t="s">
        <v>88</v>
      </c>
      <c r="F248" s="90">
        <v>11446.38</v>
      </c>
      <c r="G248" s="90">
        <v>11446.38</v>
      </c>
      <c r="H248" s="62">
        <v>0</v>
      </c>
      <c r="I248" s="184" t="s">
        <v>451</v>
      </c>
    </row>
    <row r="249" spans="1:9" ht="23.25" customHeight="1">
      <c r="A249" s="87"/>
      <c r="B249" s="87"/>
      <c r="C249" s="87"/>
      <c r="D249" s="87"/>
      <c r="E249" s="87" t="s">
        <v>87</v>
      </c>
      <c r="F249" s="91">
        <f>F248/F247*100</f>
        <v>99.80364289513379</v>
      </c>
      <c r="G249" s="91">
        <f>G248/G247*100</f>
        <v>99.80364289513379</v>
      </c>
      <c r="H249" s="62">
        <v>0</v>
      </c>
      <c r="I249" s="62"/>
    </row>
    <row r="250" spans="1:9" ht="35.25" customHeight="1">
      <c r="A250" s="87">
        <v>81</v>
      </c>
      <c r="B250" s="87">
        <v>600</v>
      </c>
      <c r="C250" s="87">
        <v>60016</v>
      </c>
      <c r="D250" s="87" t="s">
        <v>116</v>
      </c>
      <c r="E250" s="87" t="s">
        <v>421</v>
      </c>
      <c r="F250" s="85">
        <v>20884.26</v>
      </c>
      <c r="G250" s="85">
        <v>20884.26</v>
      </c>
      <c r="H250" s="85">
        <v>0</v>
      </c>
      <c r="I250" s="62"/>
    </row>
    <row r="251" spans="1:9" ht="52.5" customHeight="1">
      <c r="A251" s="87"/>
      <c r="B251" s="87"/>
      <c r="C251" s="87"/>
      <c r="D251" s="87"/>
      <c r="E251" s="87" t="s">
        <v>88</v>
      </c>
      <c r="F251" s="90">
        <v>20862.31</v>
      </c>
      <c r="G251" s="90">
        <v>20862.31</v>
      </c>
      <c r="H251" s="62">
        <v>0</v>
      </c>
      <c r="I251" s="184" t="s">
        <v>451</v>
      </c>
    </row>
    <row r="252" spans="1:9" ht="23.25" customHeight="1">
      <c r="A252" s="87"/>
      <c r="B252" s="87"/>
      <c r="C252" s="87"/>
      <c r="D252" s="87"/>
      <c r="E252" s="87" t="s">
        <v>87</v>
      </c>
      <c r="F252" s="91">
        <f>F251/F250*100</f>
        <v>99.89489692237122</v>
      </c>
      <c r="G252" s="91">
        <f>G251/G250*100</f>
        <v>99.89489692237122</v>
      </c>
      <c r="H252" s="62">
        <v>0</v>
      </c>
      <c r="I252" s="62"/>
    </row>
    <row r="253" spans="1:9" ht="36.75" customHeight="1">
      <c r="A253" s="87">
        <v>82</v>
      </c>
      <c r="B253" s="87">
        <v>921</v>
      </c>
      <c r="C253" s="87">
        <v>92195</v>
      </c>
      <c r="D253" s="87" t="s">
        <v>124</v>
      </c>
      <c r="E253" s="243" t="s">
        <v>422</v>
      </c>
      <c r="F253" s="85">
        <v>483.71</v>
      </c>
      <c r="G253" s="85">
        <v>483.71</v>
      </c>
      <c r="H253" s="85">
        <v>0</v>
      </c>
      <c r="I253" s="62"/>
    </row>
    <row r="254" spans="1:9" ht="22.5" customHeight="1">
      <c r="A254" s="87"/>
      <c r="B254" s="87"/>
      <c r="C254" s="87"/>
      <c r="D254" s="87"/>
      <c r="E254" s="87" t="s">
        <v>88</v>
      </c>
      <c r="F254" s="90">
        <v>396.61</v>
      </c>
      <c r="G254" s="90">
        <v>396.61</v>
      </c>
      <c r="H254" s="62">
        <v>0</v>
      </c>
      <c r="I254" s="184" t="s">
        <v>534</v>
      </c>
    </row>
    <row r="255" spans="1:9" ht="23.25" customHeight="1">
      <c r="A255" s="87"/>
      <c r="B255" s="87"/>
      <c r="C255" s="87"/>
      <c r="D255" s="87"/>
      <c r="E255" s="87" t="s">
        <v>87</v>
      </c>
      <c r="F255" s="91">
        <f>F254/F253*100</f>
        <v>81.99334311881087</v>
      </c>
      <c r="G255" s="91">
        <f>G254/G253*100</f>
        <v>81.99334311881087</v>
      </c>
      <c r="H255" s="62">
        <v>0</v>
      </c>
      <c r="I255" s="62"/>
    </row>
    <row r="256" spans="1:9" ht="37.5" customHeight="1">
      <c r="A256" s="87">
        <v>83</v>
      </c>
      <c r="B256" s="87">
        <v>921</v>
      </c>
      <c r="C256" s="87">
        <v>92195</v>
      </c>
      <c r="D256" s="87" t="s">
        <v>124</v>
      </c>
      <c r="E256" s="243" t="s">
        <v>417</v>
      </c>
      <c r="F256" s="85">
        <v>3000</v>
      </c>
      <c r="G256" s="85">
        <v>3000</v>
      </c>
      <c r="H256" s="85">
        <v>0</v>
      </c>
      <c r="I256" s="62"/>
    </row>
    <row r="257" spans="1:9" ht="36" customHeight="1">
      <c r="A257" s="87"/>
      <c r="B257" s="87"/>
      <c r="C257" s="87"/>
      <c r="D257" s="87"/>
      <c r="E257" s="87" t="s">
        <v>88</v>
      </c>
      <c r="F257" s="85">
        <v>3000</v>
      </c>
      <c r="G257" s="85">
        <v>3000</v>
      </c>
      <c r="H257" s="62">
        <v>0</v>
      </c>
      <c r="I257" s="184" t="s">
        <v>529</v>
      </c>
    </row>
    <row r="258" spans="1:9" ht="23.25" customHeight="1">
      <c r="A258" s="87"/>
      <c r="B258" s="87"/>
      <c r="C258" s="87"/>
      <c r="D258" s="87"/>
      <c r="E258" s="87" t="s">
        <v>87</v>
      </c>
      <c r="F258" s="91">
        <f>F257/F256*100</f>
        <v>100</v>
      </c>
      <c r="G258" s="91">
        <f>G257/G256*100</f>
        <v>100</v>
      </c>
      <c r="H258" s="62">
        <v>0</v>
      </c>
      <c r="I258" s="62"/>
    </row>
    <row r="259" spans="1:9" ht="42" customHeight="1">
      <c r="A259" s="87">
        <v>84</v>
      </c>
      <c r="B259" s="87">
        <v>900</v>
      </c>
      <c r="C259" s="87">
        <v>90095</v>
      </c>
      <c r="D259" s="87" t="s">
        <v>124</v>
      </c>
      <c r="E259" s="87" t="s">
        <v>423</v>
      </c>
      <c r="F259" s="85">
        <v>1000</v>
      </c>
      <c r="G259" s="85">
        <v>1000</v>
      </c>
      <c r="H259" s="85">
        <v>0</v>
      </c>
      <c r="I259" s="62"/>
    </row>
    <row r="260" spans="1:9" ht="42" customHeight="1">
      <c r="A260" s="87"/>
      <c r="B260" s="87"/>
      <c r="C260" s="87"/>
      <c r="D260" s="87"/>
      <c r="E260" s="87" t="s">
        <v>88</v>
      </c>
      <c r="F260" s="90">
        <v>999.82</v>
      </c>
      <c r="G260" s="90">
        <v>999.82</v>
      </c>
      <c r="H260" s="62">
        <v>0</v>
      </c>
      <c r="I260" s="184" t="s">
        <v>367</v>
      </c>
    </row>
    <row r="261" spans="1:9" ht="23.25" customHeight="1">
      <c r="A261" s="87"/>
      <c r="B261" s="87"/>
      <c r="C261" s="87"/>
      <c r="D261" s="87"/>
      <c r="E261" s="87" t="s">
        <v>87</v>
      </c>
      <c r="F261" s="91">
        <f>F260/F259*100</f>
        <v>99.982</v>
      </c>
      <c r="G261" s="91">
        <f>G260/G259*100</f>
        <v>99.982</v>
      </c>
      <c r="H261" s="62">
        <v>0</v>
      </c>
      <c r="I261" s="62"/>
    </row>
    <row r="262" spans="1:9" ht="26.25" customHeight="1">
      <c r="A262" s="87">
        <v>85</v>
      </c>
      <c r="B262" s="87">
        <v>754</v>
      </c>
      <c r="C262" s="87">
        <v>75412</v>
      </c>
      <c r="D262" s="87" t="s">
        <v>124</v>
      </c>
      <c r="E262" s="89" t="s">
        <v>432</v>
      </c>
      <c r="F262" s="85">
        <v>9000</v>
      </c>
      <c r="G262" s="85">
        <v>0</v>
      </c>
      <c r="H262" s="85">
        <v>9000</v>
      </c>
      <c r="I262" s="29"/>
    </row>
    <row r="263" spans="1:9" ht="39.75" customHeight="1">
      <c r="A263" s="87"/>
      <c r="B263" s="87"/>
      <c r="C263" s="87"/>
      <c r="D263" s="87"/>
      <c r="E263" s="87" t="s">
        <v>88</v>
      </c>
      <c r="F263" s="90">
        <v>9000</v>
      </c>
      <c r="G263" s="90">
        <v>0</v>
      </c>
      <c r="H263" s="62">
        <v>9000</v>
      </c>
      <c r="I263" s="199" t="s">
        <v>507</v>
      </c>
    </row>
    <row r="264" spans="1:9" ht="23.25" customHeight="1">
      <c r="A264" s="87"/>
      <c r="B264" s="87"/>
      <c r="C264" s="87"/>
      <c r="D264" s="87"/>
      <c r="E264" s="87" t="s">
        <v>87</v>
      </c>
      <c r="F264" s="91">
        <f>F263/F262*100</f>
        <v>100</v>
      </c>
      <c r="G264" s="91">
        <v>0</v>
      </c>
      <c r="H264" s="91">
        <f>H263/H262*100</f>
        <v>100</v>
      </c>
      <c r="I264" s="29"/>
    </row>
    <row r="265" spans="1:9" ht="39.75" customHeight="1">
      <c r="A265" s="87">
        <v>86</v>
      </c>
      <c r="B265" s="87">
        <v>600</v>
      </c>
      <c r="C265" s="87">
        <v>60016</v>
      </c>
      <c r="D265" s="87" t="s">
        <v>77</v>
      </c>
      <c r="E265" s="87" t="s">
        <v>390</v>
      </c>
      <c r="F265" s="85">
        <v>5000</v>
      </c>
      <c r="G265" s="85">
        <v>5000</v>
      </c>
      <c r="H265" s="85">
        <v>0</v>
      </c>
      <c r="I265" s="62"/>
    </row>
    <row r="266" spans="1:9" ht="57.75" customHeight="1">
      <c r="A266" s="87"/>
      <c r="B266" s="87"/>
      <c r="C266" s="87"/>
      <c r="D266" s="87"/>
      <c r="E266" s="87" t="s">
        <v>88</v>
      </c>
      <c r="F266" s="90">
        <v>4979.04</v>
      </c>
      <c r="G266" s="90">
        <v>4979.04</v>
      </c>
      <c r="H266" s="62">
        <v>0</v>
      </c>
      <c r="I266" s="184" t="s">
        <v>451</v>
      </c>
    </row>
    <row r="267" spans="1:9" ht="23.25" customHeight="1">
      <c r="A267" s="87"/>
      <c r="B267" s="87"/>
      <c r="C267" s="87"/>
      <c r="D267" s="87"/>
      <c r="E267" s="87" t="s">
        <v>87</v>
      </c>
      <c r="F267" s="91">
        <f>F266/F265*100</f>
        <v>99.5808</v>
      </c>
      <c r="G267" s="91">
        <f>G266/G265*100</f>
        <v>99.5808</v>
      </c>
      <c r="H267" s="62">
        <v>0</v>
      </c>
      <c r="I267" s="62"/>
    </row>
    <row r="268" spans="1:9" ht="23.25" customHeight="1">
      <c r="A268" s="87">
        <v>87</v>
      </c>
      <c r="B268" s="87">
        <v>600</v>
      </c>
      <c r="C268" s="87">
        <v>60016</v>
      </c>
      <c r="D268" s="87" t="s">
        <v>77</v>
      </c>
      <c r="E268" s="87" t="s">
        <v>424</v>
      </c>
      <c r="F268" s="85">
        <v>6236.43</v>
      </c>
      <c r="G268" s="85">
        <v>6236.43</v>
      </c>
      <c r="H268" s="85">
        <v>0</v>
      </c>
      <c r="I268" s="29"/>
    </row>
    <row r="269" spans="1:9" ht="37.5" customHeight="1">
      <c r="A269" s="87"/>
      <c r="B269" s="87"/>
      <c r="C269" s="87"/>
      <c r="D269" s="87"/>
      <c r="E269" s="87" t="s">
        <v>88</v>
      </c>
      <c r="F269" s="90">
        <v>6220.11</v>
      </c>
      <c r="G269" s="90">
        <v>6220.11</v>
      </c>
      <c r="H269" s="62">
        <v>0</v>
      </c>
      <c r="I269" s="199" t="s">
        <v>503</v>
      </c>
    </row>
    <row r="270" spans="1:9" ht="27" customHeight="1">
      <c r="A270" s="87"/>
      <c r="B270" s="87"/>
      <c r="C270" s="87"/>
      <c r="D270" s="87"/>
      <c r="E270" s="87" t="s">
        <v>87</v>
      </c>
      <c r="F270" s="91">
        <f>F269/F268*100</f>
        <v>99.73831182262927</v>
      </c>
      <c r="G270" s="91">
        <f>G269/G268*100</f>
        <v>99.73831182262927</v>
      </c>
      <c r="H270" s="62">
        <v>0</v>
      </c>
      <c r="I270" s="29"/>
    </row>
    <row r="271" spans="1:9" ht="27.75" customHeight="1">
      <c r="A271" s="87">
        <v>88</v>
      </c>
      <c r="B271" s="87">
        <v>754</v>
      </c>
      <c r="C271" s="87">
        <v>75412</v>
      </c>
      <c r="D271" s="87" t="s">
        <v>78</v>
      </c>
      <c r="E271" s="87" t="s">
        <v>425</v>
      </c>
      <c r="F271" s="85">
        <v>13500</v>
      </c>
      <c r="G271" s="85">
        <v>0</v>
      </c>
      <c r="H271" s="85">
        <v>13500</v>
      </c>
      <c r="I271" s="29"/>
    </row>
    <row r="272" spans="1:9" ht="39.75" customHeight="1">
      <c r="A272" s="87"/>
      <c r="B272" s="87"/>
      <c r="C272" s="87"/>
      <c r="D272" s="87"/>
      <c r="E272" s="87" t="s">
        <v>88</v>
      </c>
      <c r="F272" s="90">
        <v>13499.97</v>
      </c>
      <c r="G272" s="90">
        <v>0</v>
      </c>
      <c r="H272" s="90">
        <v>13499.97</v>
      </c>
      <c r="I272" s="184" t="s">
        <v>654</v>
      </c>
    </row>
    <row r="273" spans="1:9" ht="27.75" customHeight="1">
      <c r="A273" s="87"/>
      <c r="B273" s="87"/>
      <c r="C273" s="87"/>
      <c r="D273" s="87"/>
      <c r="E273" s="87" t="s">
        <v>87</v>
      </c>
      <c r="F273" s="91">
        <f>F272/F271*100</f>
        <v>99.99977777777778</v>
      </c>
      <c r="G273" s="91">
        <v>0</v>
      </c>
      <c r="H273" s="91">
        <f>H272/H271*100</f>
        <v>99.99977777777778</v>
      </c>
      <c r="I273" s="29"/>
    </row>
    <row r="274" spans="1:9" ht="22.5" customHeight="1">
      <c r="A274" s="87">
        <v>89</v>
      </c>
      <c r="B274" s="87">
        <v>900</v>
      </c>
      <c r="C274" s="87">
        <v>90015</v>
      </c>
      <c r="D274" s="87" t="s">
        <v>78</v>
      </c>
      <c r="E274" s="87" t="s">
        <v>450</v>
      </c>
      <c r="F274" s="85">
        <v>10700</v>
      </c>
      <c r="G274" s="85">
        <v>10700</v>
      </c>
      <c r="H274" s="85">
        <v>0</v>
      </c>
      <c r="I274" s="29"/>
    </row>
    <row r="275" spans="1:9" ht="37.5" customHeight="1">
      <c r="A275" s="87"/>
      <c r="B275" s="87"/>
      <c r="C275" s="87"/>
      <c r="D275" s="87"/>
      <c r="E275" s="87" t="s">
        <v>88</v>
      </c>
      <c r="F275" s="85">
        <v>10700</v>
      </c>
      <c r="G275" s="85">
        <v>10700</v>
      </c>
      <c r="H275" s="62">
        <v>0</v>
      </c>
      <c r="I275" s="184" t="s">
        <v>356</v>
      </c>
    </row>
    <row r="276" spans="1:9" ht="24" customHeight="1">
      <c r="A276" s="87"/>
      <c r="B276" s="87"/>
      <c r="C276" s="87"/>
      <c r="D276" s="87"/>
      <c r="E276" s="87" t="s">
        <v>87</v>
      </c>
      <c r="F276" s="91">
        <f>F275/F274*100</f>
        <v>100</v>
      </c>
      <c r="G276" s="91">
        <f>G275/G274*100</f>
        <v>100</v>
      </c>
      <c r="H276" s="62">
        <v>0</v>
      </c>
      <c r="I276" s="29"/>
    </row>
    <row r="277" spans="1:9" ht="36.75" customHeight="1">
      <c r="A277" s="87">
        <v>90</v>
      </c>
      <c r="B277" s="87">
        <v>801</v>
      </c>
      <c r="C277" s="87">
        <v>80104</v>
      </c>
      <c r="D277" s="87" t="s">
        <v>78</v>
      </c>
      <c r="E277" s="87" t="s">
        <v>426</v>
      </c>
      <c r="F277" s="85">
        <v>1400</v>
      </c>
      <c r="G277" s="85">
        <v>1400</v>
      </c>
      <c r="H277" s="85">
        <v>0</v>
      </c>
      <c r="I277" s="62"/>
    </row>
    <row r="278" spans="1:9" ht="42.75" customHeight="1">
      <c r="A278" s="87"/>
      <c r="B278" s="87"/>
      <c r="C278" s="87"/>
      <c r="D278" s="87"/>
      <c r="E278" s="87" t="s">
        <v>88</v>
      </c>
      <c r="F278" s="90">
        <v>1399.34</v>
      </c>
      <c r="G278" s="90">
        <v>1399.34</v>
      </c>
      <c r="H278" s="62">
        <v>0</v>
      </c>
      <c r="I278" s="184" t="s">
        <v>535</v>
      </c>
    </row>
    <row r="279" spans="1:9" ht="23.25" customHeight="1">
      <c r="A279" s="14"/>
      <c r="B279" s="14"/>
      <c r="C279" s="14"/>
      <c r="D279" s="14"/>
      <c r="E279" s="87" t="s">
        <v>87</v>
      </c>
      <c r="F279" s="91">
        <f>F278/F277*100</f>
        <v>99.95285714285713</v>
      </c>
      <c r="G279" s="91">
        <f>G278/G277*100</f>
        <v>99.95285714285713</v>
      </c>
      <c r="H279" s="62">
        <v>0</v>
      </c>
      <c r="I279" s="62"/>
    </row>
    <row r="280" spans="1:9" ht="27" customHeight="1">
      <c r="A280" s="87">
        <v>91</v>
      </c>
      <c r="B280" s="87">
        <v>801</v>
      </c>
      <c r="C280" s="87">
        <v>80148</v>
      </c>
      <c r="D280" s="87" t="s">
        <v>78</v>
      </c>
      <c r="E280" s="87" t="s">
        <v>427</v>
      </c>
      <c r="F280" s="85">
        <v>515.01</v>
      </c>
      <c r="G280" s="85">
        <v>515.01</v>
      </c>
      <c r="H280" s="85">
        <v>0</v>
      </c>
      <c r="I280" s="62"/>
    </row>
    <row r="281" spans="1:9" ht="38.25" customHeight="1">
      <c r="A281" s="87"/>
      <c r="B281" s="87"/>
      <c r="C281" s="87"/>
      <c r="D281" s="87"/>
      <c r="E281" s="87" t="s">
        <v>88</v>
      </c>
      <c r="F281" s="90">
        <v>515.01</v>
      </c>
      <c r="G281" s="90">
        <v>515.01</v>
      </c>
      <c r="H281" s="62">
        <v>0</v>
      </c>
      <c r="I281" s="184" t="s">
        <v>371</v>
      </c>
    </row>
    <row r="282" spans="1:9" ht="23.25" customHeight="1">
      <c r="A282" s="87"/>
      <c r="B282" s="87"/>
      <c r="C282" s="87"/>
      <c r="D282" s="87"/>
      <c r="E282" s="87" t="s">
        <v>87</v>
      </c>
      <c r="F282" s="91">
        <f>F281/F280*100</f>
        <v>100</v>
      </c>
      <c r="G282" s="91">
        <f>G281/G280*100</f>
        <v>100</v>
      </c>
      <c r="H282" s="62">
        <v>0</v>
      </c>
      <c r="I282" s="62"/>
    </row>
    <row r="283" spans="1:9" ht="39.75" customHeight="1">
      <c r="A283" s="87">
        <v>92</v>
      </c>
      <c r="B283" s="87">
        <v>600</v>
      </c>
      <c r="C283" s="87">
        <v>60016</v>
      </c>
      <c r="D283" s="87" t="s">
        <v>79</v>
      </c>
      <c r="E283" s="87" t="s">
        <v>420</v>
      </c>
      <c r="F283" s="85">
        <v>11507.65</v>
      </c>
      <c r="G283" s="85">
        <v>11507.65</v>
      </c>
      <c r="H283" s="85">
        <v>0</v>
      </c>
      <c r="I283" s="62"/>
    </row>
    <row r="284" spans="1:9" ht="69" customHeight="1">
      <c r="A284" s="87"/>
      <c r="B284" s="87"/>
      <c r="C284" s="87"/>
      <c r="D284" s="87"/>
      <c r="E284" s="87" t="s">
        <v>88</v>
      </c>
      <c r="F284" s="90">
        <v>11500.5</v>
      </c>
      <c r="G284" s="90">
        <v>11500.5</v>
      </c>
      <c r="H284" s="62">
        <v>0</v>
      </c>
      <c r="I284" s="184" t="s">
        <v>451</v>
      </c>
    </row>
    <row r="285" spans="1:9" ht="23.25" customHeight="1">
      <c r="A285" s="87"/>
      <c r="B285" s="87"/>
      <c r="C285" s="87"/>
      <c r="D285" s="87"/>
      <c r="E285" s="87" t="s">
        <v>87</v>
      </c>
      <c r="F285" s="91">
        <f>F284/F283*100</f>
        <v>99.93786741863022</v>
      </c>
      <c r="G285" s="91">
        <f>G284/G283*100</f>
        <v>99.93786741863022</v>
      </c>
      <c r="H285" s="62">
        <v>0</v>
      </c>
      <c r="I285" s="184"/>
    </row>
    <row r="286" spans="1:9" ht="22.5" customHeight="1">
      <c r="A286" s="87"/>
      <c r="B286" s="87"/>
      <c r="C286" s="87"/>
      <c r="D286" s="87"/>
      <c r="E286" s="105" t="s">
        <v>195</v>
      </c>
      <c r="F286" s="80">
        <f aca="true" t="shared" si="0" ref="F286:H287">SUM(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+F220+F223+F226+F229+F232+F235+F238+F241+F244+F247+F250+F253+F256+F259+F262+F265+F268+F271+F274+F277+F280+F283)</f>
        <v>570771.7700000001</v>
      </c>
      <c r="G286" s="80">
        <f t="shared" si="0"/>
        <v>525077.54</v>
      </c>
      <c r="H286" s="80">
        <f t="shared" si="0"/>
        <v>45694.229999999996</v>
      </c>
      <c r="I286" s="86"/>
    </row>
    <row r="287" spans="1:9" ht="21.75" customHeight="1">
      <c r="A287" s="87"/>
      <c r="B287" s="87"/>
      <c r="C287" s="87"/>
      <c r="D287" s="87"/>
      <c r="E287" s="105" t="s">
        <v>88</v>
      </c>
      <c r="F287" s="80">
        <f t="shared" si="0"/>
        <v>562303.1699999998</v>
      </c>
      <c r="G287" s="80">
        <f t="shared" si="0"/>
        <v>516608.96999999986</v>
      </c>
      <c r="H287" s="80">
        <f t="shared" si="0"/>
        <v>45694.2</v>
      </c>
      <c r="I287" s="86"/>
    </row>
    <row r="288" spans="1:9" ht="24.75" customHeight="1">
      <c r="A288" s="87"/>
      <c r="B288" s="87"/>
      <c r="C288" s="87"/>
      <c r="D288" s="87"/>
      <c r="E288" s="105" t="s">
        <v>87</v>
      </c>
      <c r="F288" s="149">
        <f>F287/F286*100</f>
        <v>98.51628961957941</v>
      </c>
      <c r="G288" s="149">
        <f>G287/G286*100</f>
        <v>98.38717725385851</v>
      </c>
      <c r="H288" s="149">
        <f>H287/H286*100</f>
        <v>99.99993434619645</v>
      </c>
      <c r="I288" s="86"/>
    </row>
  </sheetData>
  <sheetProtection/>
  <mergeCells count="9">
    <mergeCell ref="I3:I7"/>
    <mergeCell ref="G5:H6"/>
    <mergeCell ref="A2:H2"/>
    <mergeCell ref="A3:A8"/>
    <mergeCell ref="B3:B8"/>
    <mergeCell ref="C3:C8"/>
    <mergeCell ref="D3:D8"/>
    <mergeCell ref="E3:E8"/>
    <mergeCell ref="F3:H4"/>
  </mergeCells>
  <printOptions horizontalCentered="1"/>
  <pageMargins left="0.7874015748031497" right="0.3937007874015748" top="0.5905511811023623" bottom="0.4724409448818898" header="0.5118110236220472" footer="0.31496062992125984"/>
  <pageSetup fitToHeight="0" fitToWidth="0" horizontalDpi="600" verticalDpi="6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9.140625" style="0" customWidth="1"/>
    <col min="4" max="4" width="32.7109375" style="0" customWidth="1"/>
    <col min="5" max="5" width="15.140625" style="0" customWidth="1"/>
    <col min="6" max="6" width="15.00390625" style="0" customWidth="1"/>
    <col min="7" max="7" width="10.57421875" style="0" customWidth="1"/>
    <col min="8" max="8" width="37.140625" style="0" customWidth="1"/>
    <col min="9" max="9" width="16.7109375" style="0" customWidth="1"/>
  </cols>
  <sheetData>
    <row r="1" spans="1:8" ht="24" customHeight="1">
      <c r="A1" s="13"/>
      <c r="B1" s="13"/>
      <c r="C1" s="63" t="s">
        <v>441</v>
      </c>
      <c r="D1" s="64"/>
      <c r="E1" s="13"/>
      <c r="F1" s="64"/>
      <c r="G1" s="13"/>
      <c r="H1" s="64"/>
    </row>
    <row r="2" spans="1:8" ht="44.25" customHeight="1">
      <c r="A2" s="335" t="s">
        <v>325</v>
      </c>
      <c r="B2" s="335"/>
      <c r="C2" s="335"/>
      <c r="D2" s="335"/>
      <c r="E2" s="335"/>
      <c r="F2" s="335"/>
      <c r="G2" s="335"/>
      <c r="H2" s="335"/>
    </row>
    <row r="3" spans="1:8" ht="12.75" customHeight="1">
      <c r="A3" s="336" t="s">
        <v>6</v>
      </c>
      <c r="B3" s="336" t="s">
        <v>0</v>
      </c>
      <c r="C3" s="336" t="s">
        <v>52</v>
      </c>
      <c r="D3" s="334" t="s">
        <v>227</v>
      </c>
      <c r="E3" s="334" t="s">
        <v>326</v>
      </c>
      <c r="F3" s="334" t="s">
        <v>107</v>
      </c>
      <c r="G3" s="334" t="s">
        <v>87</v>
      </c>
      <c r="H3" s="334" t="s">
        <v>108</v>
      </c>
    </row>
    <row r="4" spans="1:8" ht="12.75" customHeight="1">
      <c r="A4" s="336"/>
      <c r="B4" s="336"/>
      <c r="C4" s="336"/>
      <c r="D4" s="334"/>
      <c r="E4" s="334"/>
      <c r="F4" s="334"/>
      <c r="G4" s="334"/>
      <c r="H4" s="334"/>
    </row>
    <row r="5" spans="1:8" ht="12.75" customHeight="1">
      <c r="A5" s="336"/>
      <c r="B5" s="336"/>
      <c r="C5" s="336"/>
      <c r="D5" s="334"/>
      <c r="E5" s="334"/>
      <c r="F5" s="334"/>
      <c r="G5" s="334"/>
      <c r="H5" s="334"/>
    </row>
    <row r="6" spans="1:8" ht="12.75" customHeight="1">
      <c r="A6" s="336"/>
      <c r="B6" s="336"/>
      <c r="C6" s="336"/>
      <c r="D6" s="334"/>
      <c r="E6" s="334"/>
      <c r="F6" s="334"/>
      <c r="G6" s="334"/>
      <c r="H6" s="334"/>
    </row>
    <row r="7" spans="1:8" ht="6.75" customHeight="1">
      <c r="A7" s="336"/>
      <c r="B7" s="336"/>
      <c r="C7" s="336"/>
      <c r="D7" s="334"/>
      <c r="E7" s="334"/>
      <c r="F7" s="334"/>
      <c r="G7" s="334"/>
      <c r="H7" s="334"/>
    </row>
    <row r="8" spans="1:8" ht="18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8">
        <v>6</v>
      </c>
      <c r="G8" s="8">
        <v>7</v>
      </c>
      <c r="H8" s="8">
        <v>8</v>
      </c>
    </row>
    <row r="9" spans="1:8" ht="83.25" customHeight="1">
      <c r="A9" s="11">
        <v>1</v>
      </c>
      <c r="B9" s="20" t="s">
        <v>58</v>
      </c>
      <c r="C9" s="20" t="s">
        <v>80</v>
      </c>
      <c r="D9" s="235" t="s">
        <v>484</v>
      </c>
      <c r="E9" s="175" t="s">
        <v>485</v>
      </c>
      <c r="F9" s="90">
        <v>157917.96</v>
      </c>
      <c r="G9" s="91">
        <f aca="true" t="shared" si="0" ref="G9:G14">F9/E9*100</f>
        <v>98.08568944099379</v>
      </c>
      <c r="H9" s="199" t="s">
        <v>503</v>
      </c>
    </row>
    <row r="10" spans="1:8" ht="51.75" customHeight="1">
      <c r="A10" s="11">
        <v>2</v>
      </c>
      <c r="B10" s="20" t="s">
        <v>58</v>
      </c>
      <c r="C10" s="20" t="s">
        <v>80</v>
      </c>
      <c r="D10" s="236" t="s">
        <v>311</v>
      </c>
      <c r="E10" s="74" t="s">
        <v>316</v>
      </c>
      <c r="F10" s="90">
        <v>14695.73</v>
      </c>
      <c r="G10" s="91">
        <f t="shared" si="0"/>
        <v>97.97153333333333</v>
      </c>
      <c r="H10" s="199" t="s">
        <v>503</v>
      </c>
    </row>
    <row r="11" spans="1:8" ht="33.75" customHeight="1">
      <c r="A11" s="11">
        <v>3</v>
      </c>
      <c r="B11" s="20" t="s">
        <v>58</v>
      </c>
      <c r="C11" s="20" t="s">
        <v>80</v>
      </c>
      <c r="D11" s="236" t="s">
        <v>312</v>
      </c>
      <c r="E11" s="74" t="s">
        <v>486</v>
      </c>
      <c r="F11" s="74" t="s">
        <v>486</v>
      </c>
      <c r="G11" s="91">
        <f t="shared" si="0"/>
        <v>100</v>
      </c>
      <c r="H11" s="199" t="s">
        <v>504</v>
      </c>
    </row>
    <row r="12" spans="1:8" ht="39.75" customHeight="1">
      <c r="A12" s="11">
        <v>4</v>
      </c>
      <c r="B12" s="20" t="s">
        <v>58</v>
      </c>
      <c r="C12" s="20" t="s">
        <v>80</v>
      </c>
      <c r="D12" s="236" t="s">
        <v>313</v>
      </c>
      <c r="E12" s="74" t="s">
        <v>487</v>
      </c>
      <c r="F12" s="90">
        <v>17499.33</v>
      </c>
      <c r="G12" s="91">
        <f t="shared" si="0"/>
        <v>99.99617142857143</v>
      </c>
      <c r="H12" s="199" t="s">
        <v>503</v>
      </c>
    </row>
    <row r="13" spans="1:8" ht="40.5" customHeight="1">
      <c r="A13" s="11">
        <v>5</v>
      </c>
      <c r="B13" s="20" t="s">
        <v>58</v>
      </c>
      <c r="C13" s="20" t="s">
        <v>80</v>
      </c>
      <c r="D13" s="236" t="s">
        <v>314</v>
      </c>
      <c r="E13" s="74" t="s">
        <v>488</v>
      </c>
      <c r="F13" s="90">
        <v>11759.74</v>
      </c>
      <c r="G13" s="91">
        <f t="shared" si="0"/>
        <v>86.46867647058824</v>
      </c>
      <c r="H13" s="199" t="s">
        <v>503</v>
      </c>
    </row>
    <row r="14" spans="1:8" ht="56.25" customHeight="1">
      <c r="A14" s="11">
        <v>6</v>
      </c>
      <c r="B14" s="20" t="s">
        <v>82</v>
      </c>
      <c r="C14" s="20" t="s">
        <v>83</v>
      </c>
      <c r="D14" s="236" t="s">
        <v>317</v>
      </c>
      <c r="E14" s="74" t="s">
        <v>489</v>
      </c>
      <c r="F14" s="90">
        <v>193947.25</v>
      </c>
      <c r="G14" s="91">
        <f t="shared" si="0"/>
        <v>99.97280927835051</v>
      </c>
      <c r="H14" s="199" t="s">
        <v>656</v>
      </c>
    </row>
    <row r="15" spans="1:8" ht="41.25" customHeight="1">
      <c r="A15" s="11">
        <v>7</v>
      </c>
      <c r="B15" s="20" t="s">
        <v>133</v>
      </c>
      <c r="C15" s="20" t="s">
        <v>224</v>
      </c>
      <c r="D15" s="237" t="s">
        <v>324</v>
      </c>
      <c r="E15" s="74" t="s">
        <v>315</v>
      </c>
      <c r="F15" s="90">
        <v>28506.92</v>
      </c>
      <c r="G15" s="91">
        <f aca="true" t="shared" si="1" ref="G15:G25">F15/E15*100</f>
        <v>95.02306666666665</v>
      </c>
      <c r="H15" s="199" t="s">
        <v>505</v>
      </c>
    </row>
    <row r="16" spans="1:8" ht="45.75" customHeight="1">
      <c r="A16" s="11">
        <v>8</v>
      </c>
      <c r="B16" s="20" t="s">
        <v>135</v>
      </c>
      <c r="C16" s="20" t="s">
        <v>199</v>
      </c>
      <c r="D16" s="235" t="s">
        <v>318</v>
      </c>
      <c r="E16" s="238" t="s">
        <v>196</v>
      </c>
      <c r="F16" s="238" t="s">
        <v>196</v>
      </c>
      <c r="G16" s="91">
        <f t="shared" si="1"/>
        <v>100</v>
      </c>
      <c r="H16" s="199" t="s">
        <v>506</v>
      </c>
    </row>
    <row r="17" spans="1:8" ht="51.75" customHeight="1">
      <c r="A17" s="11">
        <v>9</v>
      </c>
      <c r="B17" s="20" t="s">
        <v>135</v>
      </c>
      <c r="C17" s="20" t="s">
        <v>199</v>
      </c>
      <c r="D17" s="235" t="s">
        <v>490</v>
      </c>
      <c r="E17" s="238" t="s">
        <v>491</v>
      </c>
      <c r="F17" s="238" t="s">
        <v>491</v>
      </c>
      <c r="G17" s="91">
        <f t="shared" si="1"/>
        <v>100</v>
      </c>
      <c r="H17" s="199" t="s">
        <v>507</v>
      </c>
    </row>
    <row r="18" spans="1:8" ht="39.75" customHeight="1">
      <c r="A18" s="11">
        <v>10</v>
      </c>
      <c r="B18" s="20" t="s">
        <v>135</v>
      </c>
      <c r="C18" s="20" t="s">
        <v>199</v>
      </c>
      <c r="D18" s="235" t="s">
        <v>319</v>
      </c>
      <c r="E18" s="238" t="s">
        <v>231</v>
      </c>
      <c r="F18" s="90">
        <v>0</v>
      </c>
      <c r="G18" s="91">
        <f>F18/E18*100</f>
        <v>0</v>
      </c>
      <c r="H18" s="54"/>
    </row>
    <row r="19" spans="1:8" ht="44.25" customHeight="1">
      <c r="A19" s="11">
        <v>11</v>
      </c>
      <c r="B19" s="20" t="s">
        <v>125</v>
      </c>
      <c r="C19" s="20" t="s">
        <v>454</v>
      </c>
      <c r="D19" s="237" t="s">
        <v>492</v>
      </c>
      <c r="E19" s="239" t="s">
        <v>493</v>
      </c>
      <c r="F19" s="90">
        <v>47080</v>
      </c>
      <c r="G19" s="91">
        <f>F19/E19*100</f>
        <v>99.95753715498938</v>
      </c>
      <c r="H19" s="199" t="s">
        <v>508</v>
      </c>
    </row>
    <row r="20" spans="1:8" ht="49.5" customHeight="1">
      <c r="A20" s="11">
        <v>12</v>
      </c>
      <c r="B20" s="20" t="s">
        <v>125</v>
      </c>
      <c r="C20" s="20" t="s">
        <v>320</v>
      </c>
      <c r="D20" s="240" t="s">
        <v>321</v>
      </c>
      <c r="E20" s="238" t="s">
        <v>494</v>
      </c>
      <c r="F20" s="238" t="s">
        <v>494</v>
      </c>
      <c r="G20" s="91">
        <f>F20/E20*100</f>
        <v>100</v>
      </c>
      <c r="H20" s="199" t="s">
        <v>509</v>
      </c>
    </row>
    <row r="21" spans="1:9" ht="93" customHeight="1">
      <c r="A21" s="11">
        <v>13</v>
      </c>
      <c r="B21" s="20" t="s">
        <v>214</v>
      </c>
      <c r="C21" s="20" t="s">
        <v>322</v>
      </c>
      <c r="D21" s="240" t="s">
        <v>323</v>
      </c>
      <c r="E21" s="74" t="s">
        <v>495</v>
      </c>
      <c r="F21" s="90">
        <v>1247949.05</v>
      </c>
      <c r="G21" s="91">
        <f t="shared" si="1"/>
        <v>99.99591746794873</v>
      </c>
      <c r="H21" s="199" t="s">
        <v>510</v>
      </c>
      <c r="I21" s="200"/>
    </row>
    <row r="22" spans="1:8" ht="42.75" customHeight="1">
      <c r="A22" s="11">
        <v>14</v>
      </c>
      <c r="B22" s="20" t="s">
        <v>455</v>
      </c>
      <c r="C22" s="20" t="s">
        <v>456</v>
      </c>
      <c r="D22" s="240" t="s">
        <v>496</v>
      </c>
      <c r="E22" s="74" t="s">
        <v>497</v>
      </c>
      <c r="F22" s="90">
        <v>46800</v>
      </c>
      <c r="G22" s="91">
        <f>F22/E22*100</f>
        <v>99.16466483296792</v>
      </c>
      <c r="H22" s="199" t="s">
        <v>503</v>
      </c>
    </row>
    <row r="23" spans="1:8" ht="48.75" customHeight="1">
      <c r="A23" s="11">
        <v>15</v>
      </c>
      <c r="B23" s="20" t="s">
        <v>455</v>
      </c>
      <c r="C23" s="20" t="s">
        <v>456</v>
      </c>
      <c r="D23" s="240" t="s">
        <v>498</v>
      </c>
      <c r="E23" s="74" t="s">
        <v>499</v>
      </c>
      <c r="F23" s="74" t="s">
        <v>499</v>
      </c>
      <c r="G23" s="91">
        <f t="shared" si="1"/>
        <v>100</v>
      </c>
      <c r="H23" s="199" t="s">
        <v>511</v>
      </c>
    </row>
    <row r="24" spans="1:8" ht="50.25" customHeight="1">
      <c r="A24" s="11">
        <v>16</v>
      </c>
      <c r="B24" s="20" t="s">
        <v>500</v>
      </c>
      <c r="C24" s="20" t="s">
        <v>466</v>
      </c>
      <c r="D24" s="240" t="s">
        <v>501</v>
      </c>
      <c r="E24" s="74" t="s">
        <v>502</v>
      </c>
      <c r="F24" s="90">
        <v>103935</v>
      </c>
      <c r="G24" s="91">
        <f t="shared" si="1"/>
        <v>98.9857142857143</v>
      </c>
      <c r="H24" s="199" t="s">
        <v>512</v>
      </c>
    </row>
    <row r="25" spans="1:8" ht="36" customHeight="1">
      <c r="A25" s="333" t="s">
        <v>1</v>
      </c>
      <c r="B25" s="333"/>
      <c r="C25" s="333"/>
      <c r="D25" s="333"/>
      <c r="E25" s="55">
        <f>SUM(E9+E10+E11+E12+E13+E14+E15+E16+E17+E18+E19+E20+E21+E22+E23+E24)</f>
        <v>2104529.23</v>
      </c>
      <c r="F25" s="55">
        <f>SUM(F9+F10+F11+F12+F13+F14+F15+F16+F17+F18+F19+F20+F21+F22+F23+F24)</f>
        <v>2086225.98</v>
      </c>
      <c r="G25" s="149">
        <f t="shared" si="1"/>
        <v>99.13029243124363</v>
      </c>
      <c r="H25" s="199"/>
    </row>
  </sheetData>
  <sheetProtection/>
  <mergeCells count="10">
    <mergeCell ref="A25:D25"/>
    <mergeCell ref="G3:G7"/>
    <mergeCell ref="H3:H7"/>
    <mergeCell ref="A2:H2"/>
    <mergeCell ref="A3:A7"/>
    <mergeCell ref="B3:B7"/>
    <mergeCell ref="C3:C7"/>
    <mergeCell ref="D3:D7"/>
    <mergeCell ref="E3:E7"/>
    <mergeCell ref="F3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="115" zoomScaleNormal="115" zoomScalePageLayoutView="0" workbookViewId="0" topLeftCell="A1">
      <selection activeCell="C43" sqref="C43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39.8515625" style="0" customWidth="1"/>
    <col min="4" max="4" width="16.421875" style="0" customWidth="1"/>
    <col min="5" max="5" width="13.7109375" style="0" customWidth="1"/>
    <col min="6" max="6" width="14.00390625" style="0" customWidth="1"/>
    <col min="7" max="7" width="11.7109375" style="0" customWidth="1"/>
    <col min="8" max="8" width="14.00390625" style="0" customWidth="1"/>
  </cols>
  <sheetData>
    <row r="1" spans="1:13" ht="15.75">
      <c r="A1" s="2"/>
      <c r="B1" s="2" t="s">
        <v>442</v>
      </c>
      <c r="C1" s="2"/>
      <c r="D1" s="12"/>
      <c r="E1" s="6"/>
      <c r="F1" s="13"/>
      <c r="G1" s="12"/>
      <c r="H1" s="2"/>
      <c r="I1" s="40"/>
      <c r="J1" s="40"/>
      <c r="K1" s="40"/>
      <c r="L1" s="40"/>
      <c r="M1" s="40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45" customHeight="1">
      <c r="A3" s="337" t="s">
        <v>331</v>
      </c>
      <c r="B3" s="337"/>
      <c r="C3" s="337"/>
      <c r="D3" s="337"/>
      <c r="E3" s="337"/>
      <c r="F3" s="337"/>
      <c r="G3" s="337"/>
      <c r="H3" s="337"/>
    </row>
    <row r="4" spans="1:8" ht="15.75">
      <c r="A4" s="338" t="s">
        <v>0</v>
      </c>
      <c r="B4" s="338" t="s">
        <v>3</v>
      </c>
      <c r="C4" s="338" t="s">
        <v>43</v>
      </c>
      <c r="D4" s="339" t="s">
        <v>41</v>
      </c>
      <c r="E4" s="339" t="s">
        <v>47</v>
      </c>
      <c r="F4" s="340" t="s">
        <v>42</v>
      </c>
      <c r="G4" s="340"/>
      <c r="H4" s="157"/>
    </row>
    <row r="5" spans="1:8" ht="51.75" customHeight="1">
      <c r="A5" s="338"/>
      <c r="B5" s="338"/>
      <c r="C5" s="338"/>
      <c r="D5" s="339"/>
      <c r="E5" s="339"/>
      <c r="F5" s="150" t="s">
        <v>44</v>
      </c>
      <c r="G5" s="150" t="s">
        <v>45</v>
      </c>
      <c r="H5" s="151" t="s">
        <v>207</v>
      </c>
    </row>
    <row r="6" spans="1:8" ht="15.75">
      <c r="A6" s="152">
        <v>1</v>
      </c>
      <c r="B6" s="152">
        <v>2</v>
      </c>
      <c r="C6" s="152">
        <v>3</v>
      </c>
      <c r="D6" s="153">
        <v>4</v>
      </c>
      <c r="E6" s="153">
        <v>5</v>
      </c>
      <c r="F6" s="153">
        <v>6</v>
      </c>
      <c r="G6" s="153">
        <v>7</v>
      </c>
      <c r="H6" s="152">
        <v>8</v>
      </c>
    </row>
    <row r="7" spans="1:8" ht="99.75" customHeight="1">
      <c r="A7" s="269" t="s">
        <v>82</v>
      </c>
      <c r="B7" s="269" t="s">
        <v>83</v>
      </c>
      <c r="C7" s="89" t="s">
        <v>428</v>
      </c>
      <c r="D7" s="270" t="s">
        <v>332</v>
      </c>
      <c r="E7" s="270" t="s">
        <v>332</v>
      </c>
      <c r="F7" s="155">
        <v>0</v>
      </c>
      <c r="G7" s="270" t="s">
        <v>332</v>
      </c>
      <c r="H7" s="155">
        <v>0</v>
      </c>
    </row>
    <row r="8" spans="1:8" ht="17.25" customHeight="1">
      <c r="A8" s="241"/>
      <c r="B8" s="269"/>
      <c r="C8" s="89" t="s">
        <v>88</v>
      </c>
      <c r="D8" s="270" t="s">
        <v>643</v>
      </c>
      <c r="E8" s="270" t="s">
        <v>643</v>
      </c>
      <c r="F8" s="155">
        <v>0</v>
      </c>
      <c r="G8" s="270" t="s">
        <v>643</v>
      </c>
      <c r="H8" s="155">
        <v>0</v>
      </c>
    </row>
    <row r="9" spans="1:8" ht="18" customHeight="1">
      <c r="A9" s="241"/>
      <c r="B9" s="269"/>
      <c r="C9" s="89" t="s">
        <v>87</v>
      </c>
      <c r="D9" s="271">
        <f>D8/D7*100</f>
        <v>99.97795789473683</v>
      </c>
      <c r="E9" s="271">
        <f>E8/E7*100</f>
        <v>99.97795789473683</v>
      </c>
      <c r="F9" s="272">
        <v>0</v>
      </c>
      <c r="G9" s="271">
        <f>G8/G7*100</f>
        <v>99.97795789473683</v>
      </c>
      <c r="H9" s="155">
        <v>0</v>
      </c>
    </row>
    <row r="10" spans="1:8" ht="180" customHeight="1">
      <c r="A10" s="269" t="s">
        <v>82</v>
      </c>
      <c r="B10" s="273" t="s">
        <v>83</v>
      </c>
      <c r="C10" s="274" t="s">
        <v>523</v>
      </c>
      <c r="D10" s="275" t="s">
        <v>525</v>
      </c>
      <c r="E10" s="275" t="s">
        <v>525</v>
      </c>
      <c r="F10" s="155">
        <v>0</v>
      </c>
      <c r="G10" s="275" t="s">
        <v>525</v>
      </c>
      <c r="H10" s="155">
        <v>0</v>
      </c>
    </row>
    <row r="11" spans="1:8" ht="19.5" customHeight="1">
      <c r="A11" s="241"/>
      <c r="B11" s="269"/>
      <c r="C11" s="89" t="s">
        <v>88</v>
      </c>
      <c r="D11" s="275" t="s">
        <v>525</v>
      </c>
      <c r="E11" s="275" t="s">
        <v>525</v>
      </c>
      <c r="F11" s="155">
        <v>0</v>
      </c>
      <c r="G11" s="275" t="s">
        <v>525</v>
      </c>
      <c r="H11" s="155">
        <v>0</v>
      </c>
    </row>
    <row r="12" spans="1:8" ht="17.25" customHeight="1">
      <c r="A12" s="241"/>
      <c r="B12" s="269"/>
      <c r="C12" s="89" t="s">
        <v>87</v>
      </c>
      <c r="D12" s="271">
        <v>100</v>
      </c>
      <c r="E12" s="271">
        <v>100</v>
      </c>
      <c r="F12" s="271">
        <v>0</v>
      </c>
      <c r="G12" s="271">
        <v>100</v>
      </c>
      <c r="H12" s="155">
        <v>0</v>
      </c>
    </row>
    <row r="13" spans="1:8" ht="98.25" customHeight="1">
      <c r="A13" s="273" t="s">
        <v>135</v>
      </c>
      <c r="B13" s="273" t="s">
        <v>199</v>
      </c>
      <c r="C13" s="274" t="s">
        <v>513</v>
      </c>
      <c r="D13" s="270" t="s">
        <v>231</v>
      </c>
      <c r="E13" s="270" t="s">
        <v>231</v>
      </c>
      <c r="F13" s="155">
        <v>0</v>
      </c>
      <c r="G13" s="270" t="s">
        <v>231</v>
      </c>
      <c r="H13" s="155">
        <v>0</v>
      </c>
    </row>
    <row r="14" spans="1:8" ht="18" customHeight="1">
      <c r="A14" s="273"/>
      <c r="B14" s="273"/>
      <c r="C14" s="89" t="s">
        <v>88</v>
      </c>
      <c r="D14" s="270" t="s">
        <v>231</v>
      </c>
      <c r="E14" s="270" t="s">
        <v>231</v>
      </c>
      <c r="F14" s="155">
        <v>0</v>
      </c>
      <c r="G14" s="270" t="s">
        <v>231</v>
      </c>
      <c r="H14" s="155">
        <v>0</v>
      </c>
    </row>
    <row r="15" spans="1:8" ht="18" customHeight="1">
      <c r="A15" s="273"/>
      <c r="B15" s="273"/>
      <c r="C15" s="89" t="s">
        <v>87</v>
      </c>
      <c r="D15" s="271">
        <f>D14/D13*100</f>
        <v>100</v>
      </c>
      <c r="E15" s="271">
        <f>E14/E13*100</f>
        <v>100</v>
      </c>
      <c r="F15" s="272">
        <v>0</v>
      </c>
      <c r="G15" s="271">
        <f>G14/G13*100</f>
        <v>100</v>
      </c>
      <c r="H15" s="155">
        <v>0</v>
      </c>
    </row>
    <row r="16" spans="1:8" ht="100.5" customHeight="1">
      <c r="A16" s="273" t="s">
        <v>135</v>
      </c>
      <c r="B16" s="273" t="s">
        <v>199</v>
      </c>
      <c r="C16" s="274" t="s">
        <v>514</v>
      </c>
      <c r="D16" s="270" t="s">
        <v>231</v>
      </c>
      <c r="E16" s="270" t="s">
        <v>231</v>
      </c>
      <c r="F16" s="155">
        <v>0</v>
      </c>
      <c r="G16" s="270" t="s">
        <v>231</v>
      </c>
      <c r="H16" s="155">
        <v>0</v>
      </c>
    </row>
    <row r="17" spans="1:8" ht="19.5" customHeight="1">
      <c r="A17" s="273"/>
      <c r="B17" s="273"/>
      <c r="C17" s="89" t="s">
        <v>88</v>
      </c>
      <c r="D17" s="270" t="s">
        <v>231</v>
      </c>
      <c r="E17" s="270" t="s">
        <v>231</v>
      </c>
      <c r="F17" s="155">
        <v>0</v>
      </c>
      <c r="G17" s="270" t="s">
        <v>231</v>
      </c>
      <c r="H17" s="155">
        <v>0</v>
      </c>
    </row>
    <row r="18" spans="1:8" ht="22.5" customHeight="1">
      <c r="A18" s="273"/>
      <c r="B18" s="273"/>
      <c r="C18" s="89" t="s">
        <v>87</v>
      </c>
      <c r="D18" s="271">
        <f>D17/D16*100</f>
        <v>100</v>
      </c>
      <c r="E18" s="271">
        <f>E17/E16*100</f>
        <v>100</v>
      </c>
      <c r="F18" s="272">
        <v>0</v>
      </c>
      <c r="G18" s="271">
        <f>G17/G16*100</f>
        <v>100</v>
      </c>
      <c r="H18" s="155">
        <v>0</v>
      </c>
    </row>
    <row r="19" spans="1:8" ht="101.25" customHeight="1">
      <c r="A19" s="273" t="s">
        <v>135</v>
      </c>
      <c r="B19" s="273" t="s">
        <v>199</v>
      </c>
      <c r="C19" s="274" t="s">
        <v>519</v>
      </c>
      <c r="D19" s="276">
        <v>12400</v>
      </c>
      <c r="E19" s="275" t="s">
        <v>650</v>
      </c>
      <c r="F19" s="275" t="s">
        <v>650</v>
      </c>
      <c r="G19" s="271">
        <v>0</v>
      </c>
      <c r="H19" s="271">
        <v>0</v>
      </c>
    </row>
    <row r="20" spans="1:8" ht="21.75" customHeight="1">
      <c r="A20" s="273"/>
      <c r="B20" s="273"/>
      <c r="C20" s="89" t="s">
        <v>88</v>
      </c>
      <c r="D20" s="276">
        <v>12400</v>
      </c>
      <c r="E20" s="276">
        <v>12400</v>
      </c>
      <c r="F20" s="276">
        <v>12400</v>
      </c>
      <c r="G20" s="155">
        <v>0</v>
      </c>
      <c r="H20" s="155">
        <v>0</v>
      </c>
    </row>
    <row r="21" spans="1:8" ht="20.25" customHeight="1">
      <c r="A21" s="273"/>
      <c r="B21" s="273"/>
      <c r="C21" s="89" t="s">
        <v>87</v>
      </c>
      <c r="D21" s="77">
        <f>D20/D19*100</f>
        <v>100</v>
      </c>
      <c r="E21" s="77">
        <f>E20/E19*100</f>
        <v>100</v>
      </c>
      <c r="F21" s="77">
        <f>F20/F19*100</f>
        <v>100</v>
      </c>
      <c r="G21" s="271">
        <v>0</v>
      </c>
      <c r="H21" s="155">
        <v>0</v>
      </c>
    </row>
    <row r="22" spans="1:8" ht="66" customHeight="1">
      <c r="A22" s="273" t="s">
        <v>135</v>
      </c>
      <c r="B22" s="273" t="s">
        <v>199</v>
      </c>
      <c r="C22" s="274" t="s">
        <v>520</v>
      </c>
      <c r="D22" s="275" t="s">
        <v>524</v>
      </c>
      <c r="E22" s="275" t="s">
        <v>524</v>
      </c>
      <c r="F22" s="275" t="s">
        <v>524</v>
      </c>
      <c r="G22" s="155">
        <v>0</v>
      </c>
      <c r="H22" s="155">
        <v>0</v>
      </c>
    </row>
    <row r="23" spans="1:8" ht="20.25" customHeight="1">
      <c r="A23" s="273"/>
      <c r="B23" s="273"/>
      <c r="C23" s="89" t="s">
        <v>88</v>
      </c>
      <c r="D23" s="275" t="s">
        <v>524</v>
      </c>
      <c r="E23" s="275" t="s">
        <v>524</v>
      </c>
      <c r="F23" s="275" t="s">
        <v>524</v>
      </c>
      <c r="G23" s="155">
        <v>0</v>
      </c>
      <c r="H23" s="155">
        <v>0</v>
      </c>
    </row>
    <row r="24" spans="1:8" ht="20.25" customHeight="1">
      <c r="A24" s="273"/>
      <c r="B24" s="273"/>
      <c r="C24" s="89" t="s">
        <v>87</v>
      </c>
      <c r="D24" s="77">
        <v>100</v>
      </c>
      <c r="E24" s="77">
        <v>100</v>
      </c>
      <c r="F24" s="77">
        <v>100</v>
      </c>
      <c r="G24" s="271">
        <v>0</v>
      </c>
      <c r="H24" s="155">
        <v>0</v>
      </c>
    </row>
    <row r="25" spans="1:8" ht="63" customHeight="1">
      <c r="A25" s="273" t="s">
        <v>135</v>
      </c>
      <c r="B25" s="273" t="s">
        <v>199</v>
      </c>
      <c r="C25" s="274" t="s">
        <v>521</v>
      </c>
      <c r="D25" s="275" t="s">
        <v>524</v>
      </c>
      <c r="E25" s="275" t="s">
        <v>524</v>
      </c>
      <c r="F25" s="275" t="s">
        <v>524</v>
      </c>
      <c r="G25" s="271">
        <v>0</v>
      </c>
      <c r="H25" s="271">
        <v>0</v>
      </c>
    </row>
    <row r="26" spans="1:8" ht="21.75" customHeight="1">
      <c r="A26" s="273"/>
      <c r="B26" s="273"/>
      <c r="C26" s="89" t="s">
        <v>88</v>
      </c>
      <c r="D26" s="275" t="s">
        <v>524</v>
      </c>
      <c r="E26" s="275" t="s">
        <v>524</v>
      </c>
      <c r="F26" s="275" t="s">
        <v>524</v>
      </c>
      <c r="G26" s="155">
        <v>0</v>
      </c>
      <c r="H26" s="155">
        <v>0</v>
      </c>
    </row>
    <row r="27" spans="1:8" ht="21.75" customHeight="1">
      <c r="A27" s="273"/>
      <c r="B27" s="273"/>
      <c r="C27" s="89" t="s">
        <v>87</v>
      </c>
      <c r="D27" s="271">
        <v>100</v>
      </c>
      <c r="E27" s="271">
        <v>100</v>
      </c>
      <c r="F27" s="271">
        <v>100</v>
      </c>
      <c r="G27" s="271">
        <v>0</v>
      </c>
      <c r="H27" s="155">
        <v>0</v>
      </c>
    </row>
    <row r="28" spans="1:8" ht="69" customHeight="1">
      <c r="A28" s="273" t="s">
        <v>135</v>
      </c>
      <c r="B28" s="273" t="s">
        <v>199</v>
      </c>
      <c r="C28" s="274" t="s">
        <v>522</v>
      </c>
      <c r="D28" s="275" t="s">
        <v>524</v>
      </c>
      <c r="E28" s="275" t="s">
        <v>524</v>
      </c>
      <c r="F28" s="275" t="s">
        <v>524</v>
      </c>
      <c r="G28" s="271">
        <v>0</v>
      </c>
      <c r="H28" s="271">
        <v>0</v>
      </c>
    </row>
    <row r="29" spans="1:8" ht="21" customHeight="1">
      <c r="A29" s="241"/>
      <c r="B29" s="269"/>
      <c r="C29" s="89" t="s">
        <v>88</v>
      </c>
      <c r="D29" s="275" t="s">
        <v>524</v>
      </c>
      <c r="E29" s="275" t="s">
        <v>524</v>
      </c>
      <c r="F29" s="275" t="s">
        <v>524</v>
      </c>
      <c r="G29" s="155">
        <v>0</v>
      </c>
      <c r="H29" s="155">
        <v>0</v>
      </c>
    </row>
    <row r="30" spans="1:8" ht="23.25" customHeight="1">
      <c r="A30" s="241"/>
      <c r="B30" s="269"/>
      <c r="C30" s="89" t="s">
        <v>87</v>
      </c>
      <c r="D30" s="77">
        <v>100</v>
      </c>
      <c r="E30" s="77">
        <v>100</v>
      </c>
      <c r="F30" s="77">
        <v>100</v>
      </c>
      <c r="G30" s="271">
        <v>0</v>
      </c>
      <c r="H30" s="155">
        <v>0</v>
      </c>
    </row>
    <row r="31" spans="1:8" ht="39" customHeight="1">
      <c r="A31" s="277">
        <v>754</v>
      </c>
      <c r="B31" s="277">
        <v>75412</v>
      </c>
      <c r="C31" s="278" t="s">
        <v>606</v>
      </c>
      <c r="D31" s="155">
        <v>1000</v>
      </c>
      <c r="E31" s="275" t="s">
        <v>217</v>
      </c>
      <c r="F31" s="275" t="s">
        <v>605</v>
      </c>
      <c r="G31" s="271">
        <v>0</v>
      </c>
      <c r="H31" s="271">
        <v>0</v>
      </c>
    </row>
    <row r="32" spans="1:8" ht="30.75" customHeight="1">
      <c r="A32" s="241"/>
      <c r="B32" s="269"/>
      <c r="C32" s="89" t="s">
        <v>88</v>
      </c>
      <c r="D32" s="155">
        <v>1000</v>
      </c>
      <c r="E32" s="155">
        <v>1000</v>
      </c>
      <c r="F32" s="155">
        <v>1000</v>
      </c>
      <c r="G32" s="155">
        <v>0</v>
      </c>
      <c r="H32" s="155">
        <v>0</v>
      </c>
    </row>
    <row r="33" spans="1:8" ht="30.75" customHeight="1">
      <c r="A33" s="241"/>
      <c r="B33" s="269"/>
      <c r="C33" s="89" t="s">
        <v>87</v>
      </c>
      <c r="D33" s="271">
        <v>100</v>
      </c>
      <c r="E33" s="271">
        <v>100</v>
      </c>
      <c r="F33" s="271">
        <v>100</v>
      </c>
      <c r="G33" s="271">
        <v>0</v>
      </c>
      <c r="H33" s="155">
        <v>0</v>
      </c>
    </row>
    <row r="34" spans="1:8" ht="114" customHeight="1">
      <c r="A34" s="273" t="s">
        <v>125</v>
      </c>
      <c r="B34" s="273" t="s">
        <v>454</v>
      </c>
      <c r="C34" s="274" t="s">
        <v>515</v>
      </c>
      <c r="D34" s="270" t="s">
        <v>457</v>
      </c>
      <c r="E34" s="270" t="s">
        <v>457</v>
      </c>
      <c r="F34" s="155">
        <v>60000</v>
      </c>
      <c r="G34" s="270" t="s">
        <v>458</v>
      </c>
      <c r="H34" s="155">
        <v>0</v>
      </c>
    </row>
    <row r="35" spans="1:8" ht="24.75" customHeight="1">
      <c r="A35" s="273"/>
      <c r="B35" s="273"/>
      <c r="C35" s="89" t="s">
        <v>88</v>
      </c>
      <c r="D35" s="155">
        <v>59775</v>
      </c>
      <c r="E35" s="155">
        <v>59775</v>
      </c>
      <c r="F35" s="155">
        <v>59775</v>
      </c>
      <c r="G35" s="155">
        <v>0</v>
      </c>
      <c r="H35" s="155">
        <v>0</v>
      </c>
    </row>
    <row r="36" spans="1:8" ht="24.75" customHeight="1">
      <c r="A36" s="273"/>
      <c r="B36" s="273"/>
      <c r="C36" s="89" t="s">
        <v>87</v>
      </c>
      <c r="D36" s="77">
        <f>D35/D34*100</f>
        <v>99.625</v>
      </c>
      <c r="E36" s="77">
        <f>E35/E34*100</f>
        <v>99.625</v>
      </c>
      <c r="F36" s="77">
        <f>F35/F34*100</f>
        <v>99.625</v>
      </c>
      <c r="G36" s="271">
        <v>0</v>
      </c>
      <c r="H36" s="155">
        <v>0</v>
      </c>
    </row>
    <row r="37" spans="1:8" ht="128.25" customHeight="1">
      <c r="A37" s="273" t="s">
        <v>125</v>
      </c>
      <c r="B37" s="273" t="s">
        <v>602</v>
      </c>
      <c r="C37" s="274" t="s">
        <v>604</v>
      </c>
      <c r="D37" s="275" t="s">
        <v>603</v>
      </c>
      <c r="E37" s="275" t="s">
        <v>603</v>
      </c>
      <c r="F37" s="275" t="s">
        <v>603</v>
      </c>
      <c r="G37" s="275" t="s">
        <v>131</v>
      </c>
      <c r="H37" s="155">
        <v>0</v>
      </c>
    </row>
    <row r="38" spans="1:8" ht="24.75" customHeight="1">
      <c r="A38" s="241"/>
      <c r="B38" s="269"/>
      <c r="C38" s="89" t="s">
        <v>88</v>
      </c>
      <c r="D38" s="270" t="s">
        <v>603</v>
      </c>
      <c r="E38" s="270" t="s">
        <v>603</v>
      </c>
      <c r="F38" s="270" t="s">
        <v>603</v>
      </c>
      <c r="G38" s="155">
        <v>0</v>
      </c>
      <c r="H38" s="155">
        <v>0</v>
      </c>
    </row>
    <row r="39" spans="1:8" ht="24.75" customHeight="1">
      <c r="A39" s="241"/>
      <c r="B39" s="269"/>
      <c r="C39" s="89" t="s">
        <v>87</v>
      </c>
      <c r="D39" s="271">
        <v>100</v>
      </c>
      <c r="E39" s="271">
        <v>100</v>
      </c>
      <c r="F39" s="271">
        <v>100</v>
      </c>
      <c r="G39" s="271">
        <v>0</v>
      </c>
      <c r="H39" s="155">
        <v>0</v>
      </c>
    </row>
    <row r="40" spans="1:8" ht="132" customHeight="1">
      <c r="A40" s="273" t="s">
        <v>455</v>
      </c>
      <c r="B40" s="273" t="s">
        <v>456</v>
      </c>
      <c r="C40" s="274" t="s">
        <v>516</v>
      </c>
      <c r="D40" s="270" t="s">
        <v>231</v>
      </c>
      <c r="E40" s="270" t="s">
        <v>231</v>
      </c>
      <c r="F40" s="155">
        <v>0</v>
      </c>
      <c r="G40" s="270" t="s">
        <v>231</v>
      </c>
      <c r="H40" s="155">
        <v>0</v>
      </c>
    </row>
    <row r="41" spans="1:8" ht="25.5" customHeight="1">
      <c r="A41" s="273"/>
      <c r="B41" s="273"/>
      <c r="C41" s="89" t="s">
        <v>88</v>
      </c>
      <c r="D41" s="270" t="s">
        <v>231</v>
      </c>
      <c r="E41" s="270" t="s">
        <v>231</v>
      </c>
      <c r="F41" s="155">
        <v>0</v>
      </c>
      <c r="G41" s="270" t="s">
        <v>231</v>
      </c>
      <c r="H41" s="155">
        <v>0</v>
      </c>
    </row>
    <row r="42" spans="1:8" ht="26.25" customHeight="1">
      <c r="A42" s="273"/>
      <c r="B42" s="273"/>
      <c r="C42" s="89" t="s">
        <v>87</v>
      </c>
      <c r="D42" s="271">
        <v>100</v>
      </c>
      <c r="E42" s="271">
        <v>100</v>
      </c>
      <c r="F42" s="272">
        <v>0</v>
      </c>
      <c r="G42" s="271">
        <v>100</v>
      </c>
      <c r="H42" s="155">
        <v>0</v>
      </c>
    </row>
    <row r="43" spans="1:8" ht="97.5" customHeight="1">
      <c r="A43" s="273" t="s">
        <v>455</v>
      </c>
      <c r="B43" s="273" t="s">
        <v>456</v>
      </c>
      <c r="C43" s="274" t="s">
        <v>517</v>
      </c>
      <c r="D43" s="270" t="s">
        <v>231</v>
      </c>
      <c r="E43" s="270" t="s">
        <v>231</v>
      </c>
      <c r="F43" s="155">
        <v>0</v>
      </c>
      <c r="G43" s="270" t="s">
        <v>231</v>
      </c>
      <c r="H43" s="155">
        <v>0</v>
      </c>
    </row>
    <row r="44" spans="1:8" ht="28.5" customHeight="1">
      <c r="A44" s="273"/>
      <c r="B44" s="273"/>
      <c r="C44" s="89" t="s">
        <v>88</v>
      </c>
      <c r="D44" s="270" t="s">
        <v>231</v>
      </c>
      <c r="E44" s="270" t="s">
        <v>231</v>
      </c>
      <c r="F44" s="155">
        <v>0</v>
      </c>
      <c r="G44" s="270" t="s">
        <v>231</v>
      </c>
      <c r="H44" s="155">
        <v>0</v>
      </c>
    </row>
    <row r="45" spans="1:8" ht="27.75" customHeight="1">
      <c r="A45" s="273"/>
      <c r="B45" s="273"/>
      <c r="C45" s="89" t="s">
        <v>87</v>
      </c>
      <c r="D45" s="271">
        <v>100</v>
      </c>
      <c r="E45" s="271">
        <v>100</v>
      </c>
      <c r="F45" s="272">
        <v>0</v>
      </c>
      <c r="G45" s="271">
        <v>100</v>
      </c>
      <c r="H45" s="155">
        <v>0</v>
      </c>
    </row>
    <row r="46" spans="1:8" ht="104.25" customHeight="1">
      <c r="A46" s="273" t="s">
        <v>455</v>
      </c>
      <c r="B46" s="273" t="s">
        <v>456</v>
      </c>
      <c r="C46" s="274" t="s">
        <v>518</v>
      </c>
      <c r="D46" s="270" t="s">
        <v>231</v>
      </c>
      <c r="E46" s="270" t="s">
        <v>231</v>
      </c>
      <c r="F46" s="270" t="s">
        <v>131</v>
      </c>
      <c r="G46" s="270" t="s">
        <v>231</v>
      </c>
      <c r="H46" s="155">
        <v>0</v>
      </c>
    </row>
    <row r="47" spans="1:8" ht="27.75" customHeight="1">
      <c r="A47" s="241"/>
      <c r="B47" s="269"/>
      <c r="C47" s="89" t="s">
        <v>88</v>
      </c>
      <c r="D47" s="155">
        <v>10000</v>
      </c>
      <c r="E47" s="270" t="s">
        <v>231</v>
      </c>
      <c r="F47" s="270" t="s">
        <v>131</v>
      </c>
      <c r="G47" s="270" t="s">
        <v>231</v>
      </c>
      <c r="H47" s="155">
        <v>0</v>
      </c>
    </row>
    <row r="48" spans="1:8" ht="27.75" customHeight="1">
      <c r="A48" s="241"/>
      <c r="B48" s="269"/>
      <c r="C48" s="89" t="s">
        <v>87</v>
      </c>
      <c r="D48" s="271">
        <v>100</v>
      </c>
      <c r="E48" s="271">
        <v>100</v>
      </c>
      <c r="F48" s="271">
        <v>0</v>
      </c>
      <c r="G48" s="271">
        <v>100</v>
      </c>
      <c r="H48" s="155">
        <v>0</v>
      </c>
    </row>
    <row r="49" spans="1:8" ht="29.25" customHeight="1">
      <c r="A49" s="273"/>
      <c r="B49" s="279"/>
      <c r="C49" s="280" t="s">
        <v>208</v>
      </c>
      <c r="D49" s="281" t="s">
        <v>607</v>
      </c>
      <c r="E49" s="281" t="s">
        <v>607</v>
      </c>
      <c r="F49" s="281" t="s">
        <v>608</v>
      </c>
      <c r="G49" s="281" t="s">
        <v>526</v>
      </c>
      <c r="H49" s="156">
        <v>0</v>
      </c>
    </row>
    <row r="50" spans="1:8" ht="26.25" customHeight="1">
      <c r="A50" s="241"/>
      <c r="B50" s="279"/>
      <c r="C50" s="280" t="s">
        <v>88</v>
      </c>
      <c r="D50" s="281" t="s">
        <v>651</v>
      </c>
      <c r="E50" s="281" t="s">
        <v>651</v>
      </c>
      <c r="F50" s="281" t="s">
        <v>652</v>
      </c>
      <c r="G50" s="281" t="s">
        <v>653</v>
      </c>
      <c r="H50" s="156">
        <v>0</v>
      </c>
    </row>
    <row r="51" spans="1:8" ht="27" customHeight="1">
      <c r="A51" s="241"/>
      <c r="B51" s="279"/>
      <c r="C51" s="280" t="s">
        <v>87</v>
      </c>
      <c r="D51" s="282">
        <f>D50/D49*100</f>
        <v>99.97403458465787</v>
      </c>
      <c r="E51" s="282">
        <f>E50/E49*100</f>
        <v>99.97403458465787</v>
      </c>
      <c r="F51" s="282">
        <f>F50/F49*100</f>
        <v>99.83564645726808</v>
      </c>
      <c r="G51" s="282">
        <f>G50/G49*100</f>
        <v>99.99741571771838</v>
      </c>
      <c r="H51" s="282">
        <v>0</v>
      </c>
    </row>
    <row r="52" ht="15.75">
      <c r="A52" s="154"/>
    </row>
  </sheetData>
  <sheetProtection/>
  <mergeCells count="7">
    <mergeCell ref="A3:H3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2020-03-30T11:35:34Z</cp:lastPrinted>
  <dcterms:created xsi:type="dcterms:W3CDTF">2009-10-15T10:17:39Z</dcterms:created>
  <dcterms:modified xsi:type="dcterms:W3CDTF">2020-03-30T11:36:43Z</dcterms:modified>
  <cp:category/>
  <cp:version/>
  <cp:contentType/>
  <cp:contentStatus/>
</cp:coreProperties>
</file>