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_GRO_PC\Desktop\Budżet 2007-2022\Budżet 2022\Układ wyk.budż.gm.2022r\"/>
    </mc:Choice>
  </mc:AlternateContent>
  <xr:revisionPtr revIDLastSave="0" documentId="13_ncr:1_{680FF014-D543-424F-9655-C372A4A2AB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.do Zarz.74.2021wydatki " sheetId="1" r:id="rId1"/>
  </sheets>
  <definedNames>
    <definedName name="_xlnm.Print_Area" localSheetId="0">'Zał.do Zarz.74.2021wydatki '!$A$1:$E$318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14" i="1" l="1"/>
  <c r="E273" i="1"/>
  <c r="E264" i="1"/>
  <c r="E92" i="1"/>
  <c r="E310" i="1"/>
  <c r="E307" i="1" s="1"/>
  <c r="E268" i="1"/>
  <c r="E233" i="1"/>
  <c r="E215" i="1"/>
  <c r="E195" i="1"/>
  <c r="E161" i="1"/>
  <c r="E136" i="1"/>
  <c r="E131" i="1"/>
  <c r="E130" i="1" s="1"/>
  <c r="E118" i="1"/>
  <c r="E114" i="1"/>
  <c r="E14" i="1" l="1"/>
  <c r="E12" i="1"/>
  <c r="E10" i="1"/>
  <c r="E246" i="1"/>
  <c r="E9" i="1" l="1"/>
  <c r="E164" i="1"/>
  <c r="E150" i="1"/>
  <c r="E87" i="1" l="1"/>
  <c r="E16" i="1" l="1"/>
  <c r="E17" i="1"/>
  <c r="E70" i="1" l="1"/>
  <c r="E81" i="1" l="1"/>
  <c r="E75" i="1"/>
  <c r="E205" i="1" l="1"/>
  <c r="E204" i="1" s="1"/>
  <c r="E156" i="1"/>
  <c r="E57" i="1"/>
  <c r="E56" i="1" s="1"/>
  <c r="E46" i="1"/>
  <c r="E211" i="1" l="1"/>
  <c r="E208" i="1"/>
  <c r="E301" i="1"/>
  <c r="E299" i="1"/>
  <c r="E292" i="1"/>
  <c r="E287" i="1"/>
  <c r="E281" i="1"/>
  <c r="E260" i="1"/>
  <c r="E202" i="1"/>
  <c r="E201" i="1" s="1"/>
  <c r="E184" i="1"/>
  <c r="E181" i="1"/>
  <c r="E158" i="1"/>
  <c r="E155" i="1" s="1"/>
  <c r="E153" i="1"/>
  <c r="E152" i="1" s="1"/>
  <c r="E148" i="1"/>
  <c r="E135" i="1" s="1"/>
  <c r="E39" i="1"/>
  <c r="E37" i="1"/>
  <c r="E207" i="1" l="1"/>
  <c r="E180" i="1"/>
  <c r="E36" i="1"/>
  <c r="E74" i="1"/>
  <c r="E286" i="1"/>
  <c r="E318" i="1" l="1"/>
</calcChain>
</file>

<file path=xl/sharedStrings.xml><?xml version="1.0" encoding="utf-8"?>
<sst xmlns="http://schemas.openxmlformats.org/spreadsheetml/2006/main" count="378" uniqueCount="227">
  <si>
    <t>Dział</t>
  </si>
  <si>
    <t>Rozdz.</t>
  </si>
  <si>
    <t>§*</t>
  </si>
  <si>
    <t>Nazwa</t>
  </si>
  <si>
    <t>010</t>
  </si>
  <si>
    <t>Rolnictwo i łowiectwo</t>
  </si>
  <si>
    <t>01030</t>
  </si>
  <si>
    <t>Izby rolnicze</t>
  </si>
  <si>
    <t>Wpłaty gmin na rzecz izb rolniczych w wysokości 2% uzyskanych wpływów z podatku rolnego</t>
  </si>
  <si>
    <t>400</t>
  </si>
  <si>
    <t>Dostarczanie wody</t>
  </si>
  <si>
    <t>3020</t>
  </si>
  <si>
    <t>Wydatki osobowe niezaliczone do wynagrodzeń</t>
  </si>
  <si>
    <t>700,00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</si>
  <si>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</si>
  <si>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</si>
  <si>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</si>
  <si>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</si>
  <si>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</si>
  <si>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</si>
  <si>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</si>
  <si>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4170</t>
  </si>
  <si>
    <t>Wynagrodzenia bezosobowe</t>
  </si>
  <si>
    <t>4210</t>
  </si>
  <si>
    <t>Zakup materiałów i wyposażenia</t>
  </si>
  <si>
    <t>4260</t>
  </si>
  <si>
    <t>4270</t>
  </si>
  <si>
    <t>Zakup usług remontowych</t>
  </si>
  <si>
    <t>4280</t>
  </si>
  <si>
    <t>Zakup usług zdrowotnych</t>
  </si>
  <si>
    <t>4300</t>
  </si>
  <si>
    <t>Zakup usług pozostałych</t>
  </si>
  <si>
    <t>4360</t>
  </si>
  <si>
    <t>Opłaty z tytułu zakupu usług telekomunikacyjnych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</si>
  <si>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</si>
  <si>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</si>
  <si>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</si>
  <si>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</si>
  <si>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</si>
  <si>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</si>
  <si>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4610</t>
  </si>
  <si>
    <t>Koszty postępowania sądowego i prokuratorskiego</t>
  </si>
  <si>
    <t>Transport i łączność</t>
  </si>
  <si>
    <t>Lokalny transport  zbiorowy</t>
  </si>
  <si>
    <t>Generalna Dyrekcja Dróg Krajowych i Autostrad</t>
  </si>
  <si>
    <t>Drogi publiczne wojewódzkie</t>
  </si>
  <si>
    <t>60014</t>
  </si>
  <si>
    <t>Drogi publiczne powiatowe</t>
  </si>
  <si>
    <t>Drogi publiczne gminne</t>
  </si>
  <si>
    <t>Gospodarka mieszkaniowa</t>
  </si>
  <si>
    <t>Gospodarka gruntami  i nieruchomosciami</t>
  </si>
  <si>
    <t xml:space="preserve">Zakup usług pozostałych </t>
  </si>
  <si>
    <t>Działalność usługowa</t>
  </si>
  <si>
    <t>Plany zagospodarowania przestrzennego</t>
  </si>
  <si>
    <t>Administracja publiczna</t>
  </si>
  <si>
    <t>Rady gmin</t>
  </si>
  <si>
    <t>Różne wydatki na rzecz osób fizycznych</t>
  </si>
  <si>
    <t>Zakup środków żywności</t>
  </si>
  <si>
    <t>Urzędy gmin</t>
  </si>
  <si>
    <t>Wynagrodzenia agencyjno - prowizyjne</t>
  </si>
  <si>
    <t xml:space="preserve">Zakup usług remontowych </t>
  </si>
  <si>
    <t xml:space="preserve">Opłaty z tytułu zakupu usług telekomunikacyjnych </t>
  </si>
  <si>
    <t>Promocja jednostek samorządu terytorialnego</t>
  </si>
  <si>
    <t>Pozostała działalność</t>
  </si>
  <si>
    <t>Urzędy naczelnych organów władzy państwowej, kontroli i ochrony prawa oraz sądownictwa</t>
  </si>
  <si>
    <t>Urzędy naczelnych organów władzy państwowej, kontroli i ochrony prawa - dotacje</t>
  </si>
  <si>
    <t>Bezpieczeństwo publiczne i ochrona przeciwpożarowa</t>
  </si>
  <si>
    <t>Ochotnicze straże pożarne</t>
  </si>
  <si>
    <t>Opłaty z tytułu zakupu usług telekomunikacyjnych : Bielsk</t>
  </si>
  <si>
    <t>Podróże służbowe krajowe wg potrzeb</t>
  </si>
  <si>
    <t>Zarządzanie kryzysowe</t>
  </si>
  <si>
    <t>Obsługa długu publicznego</t>
  </si>
  <si>
    <t>Obsługa papierów wartościowych, kredytów i pożyczek j.s.t.</t>
  </si>
  <si>
    <t>Odsetki od samorządowych papierów wartościowych lub zaciągniętych przez jednostkę samorządu terytorialnego kredytów i pożyczek</t>
  </si>
  <si>
    <t>Różne rozliczenia</t>
  </si>
  <si>
    <t>Rezerwy ogólne i celowe</t>
  </si>
  <si>
    <t>Rezerwy ogólne krajowe</t>
  </si>
  <si>
    <t>Rezerwy celowe na realizację zadań z zakresu zarządzania kryzysowego</t>
  </si>
  <si>
    <t>Oświata i wychowanie</t>
  </si>
  <si>
    <t>Dowożenie uczniów do szkół</t>
  </si>
  <si>
    <t>Szkolenia pracowników niebędących członkami korpusu służby cywilnej</t>
  </si>
  <si>
    <t>Ochrona zdrowia</t>
  </si>
  <si>
    <t>Zwalczanie narkomanii</t>
  </si>
  <si>
    <t>Przeciwdziałanie alkoholizmowi</t>
  </si>
  <si>
    <t xml:space="preserve">Szkolenia pracowników niebędących członkami korpusu służby cywilnej </t>
  </si>
  <si>
    <t>Dodatki mieszkaniowe</t>
  </si>
  <si>
    <t>Świadczenia społeczne</t>
  </si>
  <si>
    <t>Rodzina</t>
  </si>
  <si>
    <t>Swiadczenia wychowawcze</t>
  </si>
  <si>
    <t>Gospodarka komunalna i ochrona środowiska</t>
  </si>
  <si>
    <t>Gospodarka ściekowa i ochrona wód</t>
  </si>
  <si>
    <t>Podatek od towarów i usług</t>
  </si>
  <si>
    <t>Gospodarka odpadami</t>
  </si>
  <si>
    <t>Oczyszczanie miast i wsi</t>
  </si>
  <si>
    <t>Utrzymanie zieleni w miastach i gminach</t>
  </si>
  <si>
    <t>Oświetlenie ulic, placów i dróg</t>
  </si>
  <si>
    <t>Wpływy i wydatki związane z gromadzeniem środków z opłat i kar za korzystanie ze środowiska</t>
  </si>
  <si>
    <t>Wpłaty gmin i powiatów na rzecz innych j.s.t.oraz związków gmin</t>
  </si>
  <si>
    <t>Kultura i ochrona dziedzictwa narodowego</t>
  </si>
  <si>
    <t>Pozostałe zadania w zakresie kultury</t>
  </si>
  <si>
    <t xml:space="preserve">Zakup materiałów i wyposażenia </t>
  </si>
  <si>
    <t>Domy i ośrodki kultury, świetlice i kluby</t>
  </si>
  <si>
    <t>Dotacja podmiotowa z budżetu dla samorządowej instytucji kultury</t>
  </si>
  <si>
    <t>Biblioteki</t>
  </si>
  <si>
    <t xml:space="preserve">Kultura fizyczna </t>
  </si>
  <si>
    <t xml:space="preserve">Zadania w zakresie kultury fizycznej </t>
  </si>
  <si>
    <t>Dotacja celowa z budżetu na finansowanie lub dofinansowanie zadań zleconych do realizacji stowarzyszeniom</t>
  </si>
  <si>
    <t>Ogółem wydatki</t>
  </si>
  <si>
    <t>Zwrot dotacji oraz płatności wykorzystanych niezgodnie z przeznaczeniem lub wykorzystanych z naruszeniem procedur, o których mowa w art. 184 ustawy, pobranych nienależnie lub w nadmiernej wysokości</t>
  </si>
  <si>
    <t>Pozostałe odsetki</t>
  </si>
  <si>
    <t>Wytwarzanie i zaopatrywanie w energię elektryczną, gaz i wodę</t>
  </si>
  <si>
    <t xml:space="preserve">Świadczenia rodzinne, świadczenie z funduszu alimentacyjnego oraz składki na ubezpieczenia emerytalne i rentowe z ubezpieczenia społecznego
</t>
  </si>
  <si>
    <t>4530</t>
  </si>
  <si>
    <t>Podatek od towarów i usług (VAT)</t>
  </si>
  <si>
    <t>Różne rozliczenia finansowe</t>
  </si>
  <si>
    <t>Pomoc społeczna</t>
  </si>
  <si>
    <t>Edukacyjna opieka wychowawcza</t>
  </si>
  <si>
    <t>Pomoc materialna dla uczniów o charakterze socjalnym</t>
  </si>
  <si>
    <t>Stypendia dla uczniów</t>
  </si>
  <si>
    <t>Działalność Państwowego Gospodarstwa Wodnego Wody Polskie</t>
  </si>
  <si>
    <t>Ogrody botaniczne i zoologiczne oraz naturalne obszary i obiekty chronionej przyrody</t>
  </si>
  <si>
    <t>Rezerwaty i pomniki przyrody</t>
  </si>
  <si>
    <t>Obiekty sportowe</t>
  </si>
  <si>
    <t>4 000,00</t>
  </si>
  <si>
    <t>1 500,00</t>
  </si>
  <si>
    <t>9 000,00</t>
  </si>
  <si>
    <t>4710</t>
  </si>
  <si>
    <t>Wpłaty na PPK finansowane przez podmiot zatrudniający</t>
  </si>
  <si>
    <t>Urzędy wojewódzkie - dotacje- pozostałe wydatki administracji rządowej ( 0,50 etatu ) - 31 649,00 zł</t>
  </si>
  <si>
    <t xml:space="preserve">Zakup usług  pozostałych: podział na OSP : Bielsk – 5 500,00 zł , Gilino – 700,00 zł,  Zągoty – 800,00 zł, Goślice –700,00 zł , Tłubice – 300,00 zł, Niszczyce – 700,00 zł, Leszczyn Szlachecki – 250,00 zł, Zagroba – 250,00 zł, Ciachcin – 800,00 zł. </t>
  </si>
  <si>
    <t>Składki na Fundusz Pracy oraz Fundusz Solidarnościowy</t>
  </si>
  <si>
    <t xml:space="preserve">                                                                       Plan finansowy Urzędu Gminy Bielsk - wydatki na  2022r.</t>
  </si>
  <si>
    <t xml:space="preserve">Plan
na 2022r.
</t>
  </si>
  <si>
    <t>1 100,00</t>
  </si>
  <si>
    <t>247 400,00</t>
  </si>
  <si>
    <t>25 000,00</t>
  </si>
  <si>
    <t>47 900,00</t>
  </si>
  <si>
    <t>7 110,00</t>
  </si>
  <si>
    <t>1 000,00</t>
  </si>
  <si>
    <t>30 000,00</t>
  </si>
  <si>
    <t>229 045,54</t>
  </si>
  <si>
    <t>15 000,00</t>
  </si>
  <si>
    <t>2 000,00</t>
  </si>
  <si>
    <t>7 483,36</t>
  </si>
  <si>
    <t>4 300,00</t>
  </si>
  <si>
    <t>Dotacje celowe przekazane gminie na zadania bieżące realizowane na podstawie porozumień (umów) między jednostkami samorządu terytorialnego : umowa  500 384,16 zł, pozostałe wydatki  39 615,84 zł</t>
  </si>
  <si>
    <t>Wydatki inwestycyjne jednostek budżetowych: Przedsięwzięcie wieloletnie : Wspólna realizacja chodnika w pasie drogowym drogi krajowej nr 60 w miejscowości Bielsk, od km 87+518 do km 88+ 077 ( strona lewa ) - opracowanie dokumentacji projektowej na budowę chodnika  - poprawa infrastruktury drogowej</t>
  </si>
  <si>
    <t>Opłaty na rzecz budżetów jednostek samorządu terytorialnego</t>
  </si>
  <si>
    <t>01043</t>
  </si>
  <si>
    <t>01044</t>
  </si>
  <si>
    <t>Infrastruktura wodociągowa wsi</t>
  </si>
  <si>
    <t>Infrastruktura sanitacyjna wsi</t>
  </si>
  <si>
    <t>7 000,00</t>
  </si>
  <si>
    <r>
      <rPr>
        <sz val="13"/>
        <rFont val="Times New Roman"/>
        <family val="1"/>
        <charset val="238"/>
      </rPr>
      <t>Zakup materiałów i wyposażenia, w tym ze środków funduszu sołeckiego:</t>
    </r>
    <r>
      <rPr>
        <sz val="13"/>
        <color rgb="FFFF0000"/>
        <rFont val="Times New Roman"/>
        <family val="1"/>
        <charset val="238"/>
      </rPr>
      <t xml:space="preserve">  </t>
    </r>
    <r>
      <rPr>
        <sz val="13"/>
        <rFont val="Times New Roman"/>
        <family val="1"/>
        <charset val="238"/>
      </rPr>
      <t>Zakup i wbudowanie mieszanki  pospółki żwirowej i tłucznia kamiennego na drogi gminne -  Bolechowice -  7 500,00 zł, Zakup i wbudowanie  destruktu asfaltowego na drogi gminne- Cekanowo - 13 826,19 zł, Zakup i wbudowanie pospółki żwirowej na drogi gminne -Ciachcin - 2 030,19 zł, Zakup i wbudowanie pospółki żwirowej i tłucznia kamiennego na drogi gminne  - Dębsk - 14 578,32 zł,  Zakup i wbudowanie destruktu asfaltowego na  drogi gminne - Dziedzice - 11 698,97 zł, Zakup i wbudowanie  destruktu asfaltowego na drogi gminne - Gilino - 21 562,02 zł, Zakup i wbudowanie gruzu drogowego na  drogi gminne - Goślice - 5 000,00 zł, Zakup i wbudowanie mieszanki  pospółki żwirowej i tłucznia kamiennego na drogi gminne - Jaroszewo - Wieś - 500,00 zł, Zakup i wbudowanie destruktu asfaltowego na  drogi gminne - Jączewo - 15 178,41 zł, Zakup i wbudowanie pospółki żwirowej  na drogi gminne - Kleniewo</t>
    </r>
    <r>
      <rPr>
        <sz val="13"/>
        <color rgb="FFFF0000"/>
        <rFont val="Times New Roman"/>
        <family val="1"/>
        <charset val="238"/>
      </rPr>
      <t xml:space="preserve">  </t>
    </r>
    <r>
      <rPr>
        <sz val="13"/>
        <rFont val="Times New Roman"/>
        <family val="1"/>
        <charset val="238"/>
      </rPr>
      <t>- 3 228,83 zł, Zakup i wbudowanie mieszanki  pospółki żwirowej i tłucznia kamiennego na drogi gminne - Kłobie - 11 510,06 zł, Zakup i wbudowanie destruktu asfaltowego na  drogi gminne- Kuchary-Jeżewo-  21 000,00 zł,  Zakup i wbudowanie destruktu asfaltowego na  drogi gminne - Leszczyn Księży - 17 000,00 zł, Zakup i wbudowanie mieszanki  pospółki żwirowej i tłucznia kamiennego na drogi gminne - Leszczyn Szlachecki - 2 000,00 zł, Zakup i wbudowanie żużlu na drogi gminne- Lubiejewo - 12 051,96 zł, Zakup i wbudowanie destruktu asfaltowego na  drogi gminne - Niszczyce - Pieńki - 6 266,46 zł, Zakup i wbudowanie mieszanki  pospółki żwirowej i tłucznia  na drogi gminne - Sękowo -7 659,55 zł,</t>
    </r>
    <r>
      <rPr>
        <sz val="13"/>
        <color rgb="FFFF0000"/>
        <rFont val="Times New Roman"/>
        <family val="1"/>
        <charset val="238"/>
      </rPr>
      <t xml:space="preserve"> </t>
    </r>
    <r>
      <rPr>
        <sz val="13"/>
        <rFont val="Times New Roman"/>
        <family val="1"/>
        <charset val="238"/>
      </rPr>
      <t>Zakup i wbudowanie mieszanki  pospółki żwirowej i tłucznia kamiennego na drogi gminne -Szewce  - 6 207,50 zł, Zakup i wbudowanie destruktu asfaltowego na  drogi gminne - Śmiłowo - 7 000,00 zł,</t>
    </r>
    <r>
      <rPr>
        <sz val="13"/>
        <color rgb="FFFF0000"/>
        <rFont val="Times New Roman"/>
        <family val="1"/>
        <charset val="238"/>
      </rPr>
      <t xml:space="preserve"> </t>
    </r>
    <r>
      <rPr>
        <sz val="13"/>
        <rFont val="Times New Roman"/>
        <family val="1"/>
        <charset val="238"/>
      </rPr>
      <t xml:space="preserve">  Zakup i wbudowanie mieszanki  pospółki żwirowej i tłucznia kamiennego na drogi gminne -Tłubice - 13 061,25 zł, Zakup i wbudowanie mieszanki pospółki żwirowej i tłucznia kamiennego na drogi gminne - Ułtowo - 14 623,71 zł, Zakup i wbudowanie mieszanki pospółki żwirowej i tłucznia kamiennego na drogi gminne - Umienino - 26 022,69 zł,  Zakup i wbudowanie mieszanki pospółki żwirowej i tłucznia kamiennego na drogi gminne - Zakrzewo - 3 413,48 zł,   Zakup i wbudowanie mieszanki pospółki żwirowej i tłucznia kamiennego na drogi gminne - Żukowo  - 14 926,27 zł, </t>
    </r>
    <r>
      <rPr>
        <b/>
        <sz val="13"/>
        <rFont val="Times New Roman"/>
        <family val="1"/>
        <charset val="238"/>
      </rPr>
      <t>Środki funduszu sołeckiego ogółem -  257 845,86 zł,</t>
    </r>
    <r>
      <rPr>
        <b/>
        <u/>
        <sz val="13"/>
        <rFont val="Times New Roman"/>
        <family val="1"/>
        <charset val="238"/>
      </rPr>
      <t xml:space="preserve"> </t>
    </r>
    <r>
      <rPr>
        <b/>
        <sz val="13"/>
        <rFont val="Times New Roman"/>
        <family val="1"/>
        <charset val="238"/>
      </rPr>
      <t xml:space="preserve">środki poza funduszem sołeckim do przetargu na zakup materiałów - 12 000,00 zł , pozostałe wydatki - 10 154,14 zł.                                                                                                                                                                                     </t>
    </r>
  </si>
  <si>
    <t xml:space="preserve">                      Załącznik nr 1 do Zarządzenia Nr 74/2021</t>
  </si>
  <si>
    <t xml:space="preserve">  - art. 249 ust.3 i 4 ustawy z dnia 27 sierpnia 2009r. o finansach publicznych ( t. j. Dz. U. z 2021r., poz. 305 z późn. zm.  )</t>
  </si>
  <si>
    <t>Wydatki inwestycyjne jednostek budżetowych; zadanie jednoroczne :Przebudowa drogi gminnej Bielsk - Ułtowo - etap II - 130 000,00 zł, Remont drogi gminnej w miejscowości Dębsk - 90 000,00 zł, Remont drogi gminnej w miejscowości Gilino- 90 000,00 zł, Remont drogi gminnej w miejscowości Rudowo - 90 000,00 zł, Remont drogi gminnej w miejscowości Sękowo - 80 000,00 zł,  Remont drogi gminnej w miejscowości Strusino - 150 000,00 zł, Remont drogi gminnej w miejscowości Tchórz                 - 80 000,00 zł, Remont drogi gminnej w miejscowości Zągoty - 60 000,00 zł, Remont drogi gminnej w miejscowości Goślice - 50 000,00 zł, zadania wieloletnie; Przebudowa drogi gminnej Giżyno - Ułtowo - 200 000,00 zł, Przebudowa drogi gminnej Rudowo - Ułtowo - 20 000,00 zł, Przebudowa i budowa ulic osiedlowych w m. Bielsk - ul. Stodólna Wschodnia, Gen.K.Świerczewskiego,Wł.Broniewskiego, 22 Lipca, Cisowa,Modrzewiowa, Brzozowa,Jesionowa,Klonowa,Kasztanowa, Czereśniowa, Morelowa, Krótka,Wiśniowa - ETAPIII - CZĘŚĆ C - 400 000,00 zł</t>
  </si>
  <si>
    <r>
      <t xml:space="preserve">Zakup usług remontowych: w tym w ramach funduszu sołeckiego : Konserwacja- naprawa drogi wykonanej z poczwórnego powierzchniowego utrwalenia - Drwały  - 11 000,00 zł. </t>
    </r>
    <r>
      <rPr>
        <b/>
        <sz val="13"/>
        <rFont val="Times New Roman"/>
        <family val="1"/>
        <charset val="238"/>
      </rPr>
      <t>Ogółem wydatki funduszu sołeckiego –</t>
    </r>
    <r>
      <rPr>
        <b/>
        <u/>
        <sz val="13"/>
        <rFont val="Times New Roman"/>
        <family val="1"/>
        <charset val="238"/>
      </rPr>
      <t xml:space="preserve"> 11 000,00 zł,</t>
    </r>
    <r>
      <rPr>
        <b/>
        <sz val="13"/>
        <rFont val="Times New Roman"/>
        <family val="1"/>
        <charset val="238"/>
      </rPr>
      <t xml:space="preserve"> równiarka – 45 000,00 zł, środki pozostałe – 24 000,00 zł.</t>
    </r>
  </si>
  <si>
    <t>500,00</t>
  </si>
  <si>
    <t>Zakup usług pozostałych-Sporządzenie miejscowych planów zagospodarowania przestrzennego dla obrębu: Machcino, Konary, Goślice, Tchórz, Żukowo – 11 000,00 zł, Sporządzenie miejscowego planu zagospodarowania przestrzennego dla terenów w miejscowości Zagroba -  4 800,00 zł, pozostałe wydatki -  2 200,00 zł.</t>
  </si>
  <si>
    <t>Gospodarowanie mieszkaniowym zasobem gminy</t>
  </si>
  <si>
    <t>Dotacje celowe przekazane do samorządu województwa na inwestycje i zakupy inwestycyjne realizowane na podstawie porozumień (umów) między jednostkami samorządu terytorialnego</t>
  </si>
  <si>
    <t>Urzędy wojewódzkie - dotacje WSO ( 2 etaty ) 46 270,00 zł</t>
  </si>
  <si>
    <t xml:space="preserve">Wynagrodzenia osobowe pracowników: w tym: UG - 1 942 000,00 zł, USC – 161 000,00 zł,                     </t>
  </si>
  <si>
    <t>Dodatkowe wynagrodzenie roczne: w tym UG – 170 000,00 zł,  USC - 9 000,00  zł</t>
  </si>
  <si>
    <t>Składki na ubezpieczenia społeczne: w tym UG – 383 400,00 zł,   USC- 25 000,00 zł</t>
  </si>
  <si>
    <t>Składki na Fundusz Pracy oraz Fundusz Solidarnościowy: w tym UG – 48 900 zł,  USC – 2 800 zł</t>
  </si>
  <si>
    <t>Wynagrodzenia bezosobowe: w tym UG – 39 200,00 zł,  USC – 800,00 zł</t>
  </si>
  <si>
    <t>Zakup usług zdrowotnych :UG - 1 200,00 zł, USC - 400,00 zł</t>
  </si>
  <si>
    <t>Podróże służbowe krajowe :w tym UG – 5 500,00 zł,  USC -  500,00 zł</t>
  </si>
  <si>
    <t>Odpisy na zakładowy fundusz świadczeń socjalnych: w tym UG- 51 967,77 zł, USC – 277,16 zł</t>
  </si>
  <si>
    <t>Szkolenia pracowników niebędących członkami korpusu służby cywilnej: UG - 15 000,00 zł, USC - 2 000,00 zł</t>
  </si>
  <si>
    <t>31 090,00</t>
  </si>
  <si>
    <t>6050</t>
  </si>
  <si>
    <t>Wydatki inwestycyjne jednostek budżetowych; zadanie jednoroczne : Rozbudowa i modernizacja systemu monitoringu wizyjnego w Bielsku, ul. Drobińska</t>
  </si>
  <si>
    <t>Zakup usług pozostałych, w tym umowa   - 36 000,00 zł, umowa - 7 380,00 zł,  pozostałe wydatki - 6 620,00 zł</t>
  </si>
  <si>
    <t>Dotacja celowa z budżetu na finansowanie lub dofinansowanie zadań zleconych do realizacji pozostałym jednostkom nie zaliczanym do sektora finansów publicznych: bieżące utrzymanie garażu OSP Bielsk - zakup oleju opałowego</t>
  </si>
  <si>
    <r>
      <rPr>
        <sz val="13"/>
        <rFont val="Times New Roman"/>
        <family val="1"/>
        <charset val="238"/>
      </rPr>
      <t xml:space="preserve">Zakup materiałów i wyposażenia , w tym ze środków funduszu sołeckiego : Zakup materiałów potrzebnych do reprezentowania sołectwa podczas imprez promujących gminę ( rajd rowerowy ) - Bielsk - 2 500,00 zł, Zakup materiałów i wyposażenia potrzebnego do reprezentowania - promocji  sołectwa podczas imprez promujących gminę - Bielsk - 1 426,60 zł. </t>
    </r>
    <r>
      <rPr>
        <b/>
        <sz val="13"/>
        <rFont val="Times New Roman"/>
        <family val="1"/>
        <charset val="238"/>
      </rPr>
      <t>Ogółem wydatki funduszu sołeckiego –</t>
    </r>
    <r>
      <rPr>
        <b/>
        <u/>
        <sz val="13"/>
        <rFont val="Times New Roman"/>
        <family val="1"/>
        <charset val="238"/>
      </rPr>
      <t>3 926,60 zł, ś</t>
    </r>
    <r>
      <rPr>
        <b/>
        <sz val="13"/>
        <rFont val="Times New Roman"/>
        <family val="1"/>
        <charset val="238"/>
      </rPr>
      <t>rodki pozostałe – 16 073,40 zł</t>
    </r>
  </si>
  <si>
    <r>
      <t xml:space="preserve">Zakup usług  remontowych- w tym ze środków funduszu sołeckiego:  Remont garażu OSP w Niszczycach -własność OSP Niszczyce: sołectwo Bolechowice - 216,04 zł, Remont garażu w strażnicy OSP w Niszczycach - własność OSP Niszczyce: sołectwo Kłobie - 1 500,00 zł, Remont garażu w strażnicy  OSP w Niszczycach - własność OSP Niszczyce: sołectwo Niszczyce - 1 300,00 zł, Remont garażu w strażnicy  OSP w Niszczycach - własność OSP Niszczyce: sołectwo Niszczyce - Pieńki - 1 000,00 zł, Remont garażu OSP w Niszczycach - własność OSP Niszczyce : sołectwo Sękowo - 1 500,00 zł, Remont remizy OSP w Zagrobie - własność gminy : sołectwo Smolino- 2 127,98 zł. </t>
    </r>
    <r>
      <rPr>
        <b/>
        <sz val="13"/>
        <rFont val="Times New Roman"/>
        <family val="1"/>
        <charset val="238"/>
      </rPr>
      <t xml:space="preserve">Ogółem wydatki funduszu sołeckiego – </t>
    </r>
    <r>
      <rPr>
        <b/>
        <u/>
        <sz val="13"/>
        <rFont val="Times New Roman"/>
        <family val="1"/>
        <charset val="238"/>
      </rPr>
      <t xml:space="preserve">7 644,02 zł,  </t>
    </r>
    <r>
      <rPr>
        <u/>
        <sz val="13"/>
        <rFont val="Times New Roman"/>
        <family val="1"/>
        <charset val="238"/>
      </rPr>
      <t>p</t>
    </r>
    <r>
      <rPr>
        <sz val="13"/>
        <rFont val="Times New Roman"/>
        <family val="1"/>
        <charset val="238"/>
      </rPr>
      <t>ozostałe wydatki 22 355,98 zł,  podział na OSP : Bielsk – 8 500,00 zł , Gilino –  2 000,00 zł,  Zągoty –   2 855,98  zł, Goślice –2 500,00 zł Tłubice – 1 000,00 zł, Niszczyce – 1 000,00 zł, Leszczyn Szlachecki – 1 000,00 zł, Zagroba – 1 000,00 zł, Ciachcin – 2 500,00 zł .</t>
    </r>
  </si>
  <si>
    <t xml:space="preserve">Zakup usług zdrowotnych: podział na OSP : Bielsk –800,00 zł , Gilino –  800,00 zł, Zągoty –  800,00 zł, Goślice – 800,00 zł , Tłubice – 300,00 zł, Niszczyce  – 300,00 zł, Leszczyn Szlachecki – 300,00 zł, Zagroba – 300,00 zł, Ciachcin  – 600,00 zł </t>
  </si>
  <si>
    <t xml:space="preserve">Różne opłaty i składki ( ubezpieczenia) :  podział na OSP : Bielsk – 3 000,00 zł , Gilino –  2 000,00 zł,  Zągoty –    2 400,00 zł, Goślice – 2 300,00 zł , Tłubice – 1 000,00 zł, Niszczyce –1 500,00 zł, Leszczyn Szlachecki – 1 500,00 zł, Zagroba – 1 000,00 zł, Ciachcin – 2 300,00 zł </t>
  </si>
  <si>
    <t>Przedszkola</t>
  </si>
  <si>
    <t>Zakup materiałów i wyposażenia, w tym zakup paliwa do autobusu szkolnego - 60 000,00 zł, pozostałe wydatki 13 800,00 zł</t>
  </si>
  <si>
    <t>1602,42</t>
  </si>
  <si>
    <t xml:space="preserve">Zakup energii: umowa - 199 045,54 zł, pozostałe - 30 000,00 zł </t>
  </si>
  <si>
    <t>Zakup energii: umowa - 29 209,15 zł</t>
  </si>
  <si>
    <t>Zakup energii: umowa 27 627.07 zł</t>
  </si>
  <si>
    <t>Zakup energii:umowa - 328,88 zł</t>
  </si>
  <si>
    <t>Zakup energii :umowa - 296 484,44 zł</t>
  </si>
  <si>
    <t>Zakup energii: umowa -146,17 zł</t>
  </si>
  <si>
    <t>Zakup energii: umowa - 10 918,90 zł</t>
  </si>
  <si>
    <t>5231,00</t>
  </si>
  <si>
    <t xml:space="preserve">Zakup usług pozostałych:  umowa  - 2 035 024,64 zł,  pozostałe wydatki - 82 648,42 zł </t>
  </si>
  <si>
    <t>1 673,00</t>
  </si>
  <si>
    <t>1 467,00</t>
  </si>
  <si>
    <t>Ochrona powietrza atmosferycznego i klimatu</t>
  </si>
  <si>
    <r>
      <t xml:space="preserve">Zakup usług pozostałych: </t>
    </r>
    <r>
      <rPr>
        <b/>
        <sz val="13"/>
        <rFont val="Times New Roman"/>
        <family val="1"/>
        <charset val="238"/>
      </rPr>
      <t xml:space="preserve"> </t>
    </r>
    <r>
      <rPr>
        <sz val="13"/>
        <rFont val="Times New Roman"/>
        <family val="1"/>
        <charset val="238"/>
      </rPr>
      <t xml:space="preserve"> umowa  - 22 878,00 zł,  pozostałe wydatki – 7 122,00 zł     </t>
    </r>
  </si>
  <si>
    <r>
      <t xml:space="preserve">Zakup usług remontowych: w tym ze środków funduszu sołeckiego :  Remont i odnowienie figurki przydrożnej  - umowa użyczenia - Jaroszewo - Wieś - 6 500,00 zł.   </t>
    </r>
    <r>
      <rPr>
        <b/>
        <sz val="13"/>
        <rFont val="Times New Roman"/>
        <family val="1"/>
        <charset val="238"/>
      </rPr>
      <t xml:space="preserve">Środki funduszu sołeckiego ogółem – </t>
    </r>
    <r>
      <rPr>
        <b/>
        <u/>
        <sz val="13"/>
        <rFont val="Times New Roman"/>
        <family val="1"/>
        <charset val="238"/>
      </rPr>
      <t xml:space="preserve">6 500,00 zł, </t>
    </r>
    <r>
      <rPr>
        <sz val="13"/>
        <rFont val="Times New Roman"/>
        <family val="1"/>
        <charset val="238"/>
      </rPr>
      <t>pozostałe wydatki – 2 500,00 zł</t>
    </r>
  </si>
  <si>
    <r>
      <t xml:space="preserve">Zakup usług remontowych, w tym ze środków funduszu sołeckiego: Remont aneksu kuchennego w świetlicy wiejskiej w Bielsku - umowa użyczenia - Bielsk - 4 000,00 zł, Remont świetlicy wiejskiej w miejscowości Goślice - własność gminy - 8 500,00 zł.  </t>
    </r>
    <r>
      <rPr>
        <b/>
        <sz val="13"/>
        <rFont val="Times New Roman"/>
        <family val="1"/>
        <charset val="238"/>
      </rPr>
      <t>Środki funduszu sołeckiego ogółem –</t>
    </r>
    <r>
      <rPr>
        <b/>
        <u/>
        <sz val="13"/>
        <rFont val="Times New Roman"/>
        <family val="1"/>
        <charset val="238"/>
      </rPr>
      <t xml:space="preserve"> 12 500,00 z</t>
    </r>
    <r>
      <rPr>
        <b/>
        <sz val="13"/>
        <rFont val="Times New Roman"/>
        <family val="1"/>
        <charset val="238"/>
      </rPr>
      <t xml:space="preserve">ł,  </t>
    </r>
    <r>
      <rPr>
        <sz val="13"/>
        <rFont val="Times New Roman"/>
        <family val="1"/>
        <charset val="238"/>
      </rPr>
      <t xml:space="preserve">pozostałe wydatki – 22 500,00 zł. </t>
    </r>
  </si>
  <si>
    <t xml:space="preserve">Zakup energii- podział na OSP : Bielsk –1 918,48 zł , Gilino –  562,76 zł, Zągoty – 2 484,89 zł, Goślice – 1 567,67 zł , Tłubice – 694,31 zł, Niszczyce  – 1 341,11 zł, Leszczyn Szlachecki – 1 090,60 zł, Zagroba – 194,75 zł, Ciachcin  – 1 560,36 zł </t>
  </si>
  <si>
    <r>
      <t xml:space="preserve">Zakup materiałów i wyposażenia :w tym ze środków funduszu sołeckiego:  Zakup materiałów na organizację imprez integracyjnych w sołectwie - Gilino - 1 000,00 zł, Zakup materiałów na organizację imprez integracyjnych w sołectwie - Zagoty - 1 000,00 zł. </t>
    </r>
    <r>
      <rPr>
        <b/>
        <sz val="13"/>
        <rFont val="Times New Roman"/>
        <family val="1"/>
        <charset val="238"/>
      </rPr>
      <t>Środki funduszu sołeckiego ogółem –</t>
    </r>
    <r>
      <rPr>
        <b/>
        <u/>
        <sz val="13"/>
        <rFont val="Times New Roman"/>
        <family val="1"/>
        <charset val="238"/>
      </rPr>
      <t>2 000,00 zł,</t>
    </r>
    <r>
      <rPr>
        <b/>
        <sz val="13"/>
        <rFont val="Times New Roman"/>
        <family val="1"/>
        <charset val="238"/>
      </rPr>
      <t xml:space="preserve"> </t>
    </r>
    <r>
      <rPr>
        <sz val="13"/>
        <rFont val="Times New Roman"/>
        <family val="1"/>
        <charset val="238"/>
      </rPr>
      <t>pozostałe wydatki – 500,00 zł.</t>
    </r>
  </si>
  <si>
    <r>
      <t xml:space="preserve">Zakup usług pozostałych: w tym ze środków funduszu sołeckiego: Zakup usług na organizację imprez integracyjnych w sołectwie - Gilino - 2 000,00 zł,  Zakup usług na organizację pikniku integracyjnego dla mieszkańców sołectwa - Tłubice - 2 000,00 zł, Zakup usług na organizację imprez integracyjnych w sołectwie - Zągoty - 2 000,00 zł.  </t>
    </r>
    <r>
      <rPr>
        <b/>
        <sz val="13"/>
        <rFont val="Times New Roman"/>
        <family val="1"/>
        <charset val="238"/>
      </rPr>
      <t>Środki funduszu sołeckiego ogółem –</t>
    </r>
    <r>
      <rPr>
        <b/>
        <u/>
        <sz val="13"/>
        <rFont val="Times New Roman"/>
        <family val="1"/>
        <charset val="238"/>
      </rPr>
      <t xml:space="preserve"> 6 000,00 zł, </t>
    </r>
    <r>
      <rPr>
        <sz val="13"/>
        <rFont val="Times New Roman"/>
        <family val="1"/>
        <charset val="238"/>
      </rPr>
      <t xml:space="preserve">pozostałe wydatki – 500,00 zł.  </t>
    </r>
  </si>
  <si>
    <r>
      <t>Wydatki inwestycyjne jednostek budżetowych:</t>
    </r>
    <r>
      <rPr>
        <b/>
        <sz val="13"/>
        <rFont val="Times New Roman"/>
        <family val="1"/>
        <charset val="238"/>
      </rPr>
      <t xml:space="preserve"> zadania jednoroczne: R</t>
    </r>
    <r>
      <rPr>
        <sz val="13"/>
        <rFont val="Times New Roman"/>
        <family val="1"/>
        <charset val="238"/>
      </rPr>
      <t xml:space="preserve">ozbudowa sieci wodociągowej w Goślicach - 80 000,00 zł, Rozbudowa sieci wodociągowej w miejscowości Pęszyno- 60 000,00 zł,  Rozbudowa sieci wodociągowej w miejscowości Zagoty ( dz.nr ewid.79,94,106/1) - 40 000,00 zł, Rozbudowa sieci wodociągowej w Niszczycach - 30 000,00 zł, </t>
    </r>
    <r>
      <rPr>
        <b/>
        <sz val="13"/>
        <rFont val="Times New Roman"/>
        <family val="1"/>
        <charset val="238"/>
      </rPr>
      <t>przedsięwzięcia wieloletnie</t>
    </r>
    <r>
      <rPr>
        <sz val="13"/>
        <rFont val="Times New Roman"/>
        <family val="1"/>
        <charset val="238"/>
      </rPr>
      <t xml:space="preserve">; Rozbudowa sieci wodociągowej w Zagotach  - 80 000,00 zł, Budowa stacji uzdatniania wody w Bielsku - 300 000,00 zł, Rozbudowa sieci wodociągowej w Bielsku w ul.Storczykowej - 80 000,00 zł, Rozbudowa sieci wodociągowej w Bielsku w ul. Irysowej i Makowej  - 80 000,00 zł, Rozbudowa sieci wodociągowej w Bielsku - dz.nr ewid. 103/41, 104, 110, 112 - 70 000,00 zł, Rozbudowa sieci wodociągowej w Bielsku, ul. Głogowa  - 80 000,00 zł, Rozbudowa sieci wodociągowej w Bielsku w ul. Bukowej  - 60 000,00 zł, Budowa stacji uzdatniania wody w Smolinie - 1 029 447,00 zł, Rozbudowa sieci wodociągowej w Zagotach - dz. nr ewid.:132/6, 132/22 - 30 000,00 zł, </t>
    </r>
  </si>
  <si>
    <r>
      <t>Wydatki inwestycyjne jednostek budżetowych:</t>
    </r>
    <r>
      <rPr>
        <b/>
        <sz val="13"/>
        <rFont val="Times New Roman"/>
        <family val="1"/>
        <charset val="238"/>
      </rPr>
      <t xml:space="preserve"> zadania jednoroczne: </t>
    </r>
    <r>
      <rPr>
        <sz val="13"/>
        <rFont val="Times New Roman"/>
        <family val="1"/>
        <charset val="238"/>
      </rPr>
      <t>Budowa odcinka sieci kanalizacji deszczowej w Bielsku ul. Bukowa - 50 000,00 zł,</t>
    </r>
    <r>
      <rPr>
        <b/>
        <sz val="13"/>
        <rFont val="Times New Roman"/>
        <family val="1"/>
        <charset val="238"/>
      </rPr>
      <t xml:space="preserve"> przedsięwzięcia wieloletnie: </t>
    </r>
    <r>
      <rPr>
        <sz val="13"/>
        <rFont val="Times New Roman"/>
        <family val="1"/>
        <charset val="238"/>
      </rPr>
      <t>Rozbudowa sieci kanalizacji sanitarnej w ul. Kasztanowej w Bielsku - 1 126 369,00 zł, Rozbudowa sieci kanalizacji sanitarnej w Bielsku na ul. Sierpeckiej oraz ul.Kwiatowej  -  2 400 000,00 zł</t>
    </r>
  </si>
  <si>
    <t>Pozostałe działania związane z gospodarką odpadami</t>
  </si>
  <si>
    <t>Zakup usług pozostałych; w tym dowóz uczniów do szkół (umowa do VI 2022) - 105 270,00 zł, transport osób niepełnosprawnych (umowa) - 15 981,33 zł,  dowóz uczniów do szkół od 01.09.2022r.-31.12.2022r. (bez umowy)  - 74 730,00 zł, pozostałe wydatki 44 018,67 zł</t>
  </si>
  <si>
    <t>Zakup materiałów i wyposażenia:  w tym ( paliwo ) samochód służbowy WPL NM40 – 15 000,00 zł, samochód służbowy WPL SN74 – 8 800,00 zł, zakup oleju UG - 59 040,00 zł, pozostałe UG - 46 160,00 zł, USC - 11 000,00 zł</t>
  </si>
  <si>
    <t>Zakup materiałów i wyposażenia: zakup oleju opałowego - 66 420,00 zł, pozostałe wydatki - 24 080,00 zł</t>
  </si>
  <si>
    <r>
      <t xml:space="preserve">Zakup materiałów i wyposażenia : w tym ze środków funduszu sołeckiego: Zakup i zamontowanie bramek do gry w piłkę na boisku w miejscowości Machcino- własność gminy - 3 500,00 zł.  </t>
    </r>
    <r>
      <rPr>
        <b/>
        <sz val="13"/>
        <rFont val="Times New Roman"/>
        <family val="1"/>
        <charset val="238"/>
      </rPr>
      <t>Środki funduszu sołeckiego ogółem – 3 500,00 z</t>
    </r>
    <r>
      <rPr>
        <sz val="13"/>
        <rFont val="Times New Roman"/>
        <family val="1"/>
        <charset val="238"/>
      </rPr>
      <t xml:space="preserve">ł pozostałe wydatki –10 100,00 zł.          </t>
    </r>
  </si>
  <si>
    <r>
      <t xml:space="preserve">Zakup materiałów i wyposażenia: w tym ze środków funduszu sołeckiego:: Zakup i montaż tablicy ogłoszeń w miejscowości Sękowo - umowa użyczenia - Sękowo - 1 200,00 zł. </t>
    </r>
    <r>
      <rPr>
        <b/>
        <sz val="13"/>
        <rFont val="Times New Roman"/>
        <family val="1"/>
        <charset val="238"/>
      </rPr>
      <t>Środki funduszu sołeckiego ogółem – 1 200,00 z</t>
    </r>
    <r>
      <rPr>
        <sz val="13"/>
        <rFont val="Times New Roman"/>
        <family val="1"/>
        <charset val="238"/>
      </rPr>
      <t>ł, zakup karmy dla bezdomnych zwierząt -500,00 zł, pozostałe wydatki - 5 800,00 zł</t>
    </r>
  </si>
  <si>
    <r>
      <rPr>
        <sz val="13"/>
        <rFont val="Times New Roman"/>
        <family val="1"/>
        <charset val="238"/>
      </rPr>
      <t>Zakup materiałów i wyposażenia w tym ze środków funduszu sołeckiego :  Zakup i montaż 5 lamp solarnych (ul. Sierpecka, Płocka,Wiśniowa, Głogowa, Zacisze ) - Bielsk - 35 000,00 zł, Zakup i montaż lampy solarnej - Bolechowice - 6 000,00 zł, Zakup i montaż lampy solarnej - Cekanowo - 6 500,00 zł, Zakup i montaż 5 lamp solarnych - Ciachcin - 30 000,00 zł, Zakup i montaż 1 lampy solarnej - Dębsk - 6 500,00 zł, Zakup i montaż 2 lamp solarnych - Goślice  - 12 400,00 zł</t>
    </r>
    <r>
      <rPr>
        <sz val="13"/>
        <color rgb="FFFF0000"/>
        <rFont val="Times New Roman"/>
        <family val="1"/>
        <charset val="238"/>
      </rPr>
      <t>,</t>
    </r>
    <r>
      <rPr>
        <sz val="13"/>
        <rFont val="Times New Roman"/>
        <family val="1"/>
        <charset val="238"/>
      </rPr>
      <t xml:space="preserve">  Zakup i montaż  lamp solarnych  - Jaroszewo Biskupie - 17 044,19 zł,</t>
    </r>
    <r>
      <rPr>
        <sz val="13"/>
        <color rgb="FFFF0000"/>
        <rFont val="Times New Roman"/>
        <family val="1"/>
        <charset val="238"/>
      </rPr>
      <t xml:space="preserve"> </t>
    </r>
    <r>
      <rPr>
        <sz val="13"/>
        <rFont val="Times New Roman"/>
        <family val="1"/>
        <charset val="238"/>
      </rPr>
      <t>Zakup i montaż lamp solarnych - Jaroszewo - Wieś - 6 500,00 zł, Zakup i montaż 3 lamp solarnych - Józinek - 18 506,56 zł</t>
    </r>
    <r>
      <rPr>
        <sz val="13"/>
        <color rgb="FFFF0000"/>
        <rFont val="Times New Roman"/>
        <family val="1"/>
        <charset val="238"/>
      </rPr>
      <t xml:space="preserve">, </t>
    </r>
    <r>
      <rPr>
        <sz val="13"/>
        <rFont val="Times New Roman"/>
        <family val="1"/>
        <charset val="238"/>
      </rPr>
      <t xml:space="preserve">Zakup i montaż  2 lamp solarnych - Kleniewo - 12 000,00 zł, Zakup i montaż  2 lamp solarnych - Konary - 14 000,00 zł,  Zakup i montaż lamp solarnych - Machcino - 24 436,34 zł, Zakup i montaż lamp solarnych - Niszczyce - 15 355,28 zł, Zakup i montaż lampy solarnej - Niszczyce - Pieńki - 6 500,00 zl, Zakup i montaż lampy solarnej - Sękowo  - 6 500,00 zł, Zakup i montaż 2 lamp solarnych - Smolino - 13 000,00 zł, Zakup i montaż lampy solarnej - Szewce - 6 500,00 zł, Zakup i montaż lampy solarnej -Śmiłowo - 6 615,18 zł, Zakup i montaż lamp solarnych - Tchórz - 16 943,34 zł, Zakup i montaż 3  lamp solarnych - Zagroba - 17 000,00 zł, Zakup i montaż  lampy  solarnej - Zakrzewo - 6 500,00 zł, Zakup i montaż 3  lamp solarnych - Zągoty - 19 200,00 zł. </t>
    </r>
    <r>
      <rPr>
        <b/>
        <sz val="13"/>
        <rFont val="Times New Roman"/>
        <family val="1"/>
        <charset val="238"/>
      </rPr>
      <t xml:space="preserve">Środki funduszu sołeckiego ogółem – 303 000,89 zł, </t>
    </r>
    <r>
      <rPr>
        <sz val="13"/>
        <rFont val="Times New Roman"/>
        <family val="1"/>
        <charset val="238"/>
      </rPr>
      <t xml:space="preserve">pozostałe wydatki –  16 999,11 zł     </t>
    </r>
  </si>
  <si>
    <r>
      <t xml:space="preserve">Zakup materiałów i wyposażenia:  w tym ze środków funduszu sołeckiego: Zakup materiałów na remont przystanku- Leszczyn Szlachecki - 200,00 zł. </t>
    </r>
    <r>
      <rPr>
        <b/>
        <sz val="13"/>
        <rFont val="Times New Roman"/>
        <family val="1"/>
        <charset val="238"/>
      </rPr>
      <t>Ogółem wydatki funduszu sołeckiego – 200,00 zł</t>
    </r>
    <r>
      <rPr>
        <b/>
        <u/>
        <sz val="13"/>
        <rFont val="Times New Roman"/>
        <family val="1"/>
        <charset val="238"/>
      </rPr>
      <t>,</t>
    </r>
    <r>
      <rPr>
        <sz val="13"/>
        <rFont val="Times New Roman"/>
        <family val="1"/>
        <charset val="238"/>
      </rPr>
      <t xml:space="preserve"> pozostałe wydatki - 300,00 zł.</t>
    </r>
  </si>
  <si>
    <t>Różne wydatki na rzecz osób fizycznych - (0001 - 109 440,00 zł, (0002) - 2 000,00 zł</t>
  </si>
  <si>
    <t>Zakup energii : umowa  151 904,99 zł</t>
  </si>
  <si>
    <r>
      <t xml:space="preserve">Zakup materiałów i wyposażenia, w tym ze środków funduszu sołeckiego:  Zakup zabawek na plac zabaw przy świetlicy w Goślicach- umowa użyczenia - Goślice - 3 221,74 zł, Zakup materiałów do malowania świetlicy wiejskiej - umowa użyczenia - Niszczyce - 1 500,00 zł, Zakup kostki brukowej przy świetlicy w Tłubicach- własność gminy - Tłubice - 4 000,00 zł.  </t>
    </r>
    <r>
      <rPr>
        <b/>
        <sz val="13"/>
        <rFont val="Times New Roman"/>
        <family val="1"/>
        <charset val="238"/>
      </rPr>
      <t>Środki funduszu sołeckiego ogółem –</t>
    </r>
    <r>
      <rPr>
        <b/>
        <u/>
        <sz val="13"/>
        <rFont val="Times New Roman"/>
        <family val="1"/>
        <charset val="238"/>
      </rPr>
      <t xml:space="preserve"> 8 721,74 z</t>
    </r>
    <r>
      <rPr>
        <b/>
        <sz val="13"/>
        <rFont val="Times New Roman"/>
        <family val="1"/>
        <charset val="238"/>
      </rPr>
      <t>ł,</t>
    </r>
    <r>
      <rPr>
        <sz val="13"/>
        <rFont val="Times New Roman"/>
        <family val="1"/>
        <charset val="238"/>
      </rPr>
      <t xml:space="preserve"> pozostałe wydatki – 6 278,26 zł.                    </t>
    </r>
  </si>
  <si>
    <t>Fundusz sołecki ogółem - 738 699,28 zł :</t>
  </si>
  <si>
    <t>Urząd Gminy    - 712 181,99 zł,</t>
  </si>
  <si>
    <t>Oświata              -  26 517,29 zł.</t>
  </si>
  <si>
    <r>
      <t xml:space="preserve">Zakup usług pozostałych; w tym w ramach funduszu sołeckiego :  Montaż progu zwalniającego na ul. Sosnowej - Bielsk - 1 000,00 zł, Usunięcie krzewów przy drodze gminnej wraz z posprzątaniem terenu- Giżyno - 18 002,30 zł. </t>
    </r>
    <r>
      <rPr>
        <b/>
        <sz val="13"/>
        <rFont val="Times New Roman"/>
        <family val="1"/>
        <charset val="238"/>
      </rPr>
      <t xml:space="preserve">Ogółem wydatki funduszu sołeckiego </t>
    </r>
    <r>
      <rPr>
        <b/>
        <u/>
        <sz val="13"/>
        <rFont val="Times New Roman"/>
        <family val="1"/>
        <charset val="238"/>
      </rPr>
      <t>– 19 002,30 zł</t>
    </r>
    <r>
      <rPr>
        <sz val="13"/>
        <rFont val="Times New Roman"/>
        <family val="1"/>
        <charset val="238"/>
      </rPr>
      <t>,</t>
    </r>
    <r>
      <rPr>
        <b/>
        <sz val="13"/>
        <rFont val="Times New Roman"/>
        <family val="1"/>
        <charset val="238"/>
      </rPr>
      <t xml:space="preserve">  odśnieżanie-umowa-  114 300,00 zł,</t>
    </r>
    <r>
      <rPr>
        <sz val="13"/>
        <rFont val="Times New Roman"/>
        <family val="1"/>
        <charset val="238"/>
      </rPr>
      <t xml:space="preserve">  pozostałe wydatki -16 697,70 zł</t>
    </r>
  </si>
  <si>
    <r>
      <t xml:space="preserve">Wydatki inwestycyjne jednostek budżetowych:  środki funduszu sołeckiego: zadanie jednoroczne:  Przebudowa świetlicy wiejskiej w Kędzierzynie - własność gminy  -soł. Kędzierzyn - 13 363,05 zł , pozostałe wydatki na zadanie 50 636,95 zł, wartość zadania ogółem - 64 000,00 zł, fundusz sołecki :  Remont świetlicy wiejskiej w Leszczynie Szlacheckim -umowa użyczenia - soł. Leszczyn Szlachecki -17 227,04 zł, pozostałe wydatki na zadanie 12 772,96 zł,  wartość zadania ogółem  - 30 000,00 zł,  przedsięwzięcie wieloletnie: fundusz sołecki:  Remont świetlicy wiejskiej w Rudowie- soł. Rudowo - 18 960,40 zł,  pozostałe wydatki na zadanie 39,60 zł, wartość zadania ogółem 19 000,00 zł.  </t>
    </r>
    <r>
      <rPr>
        <b/>
        <sz val="13"/>
        <rFont val="Times New Roman"/>
        <family val="1"/>
        <charset val="238"/>
      </rPr>
      <t>Środki funduszu sołeckiego ogółem -</t>
    </r>
    <r>
      <rPr>
        <b/>
        <u/>
        <sz val="13"/>
        <rFont val="Times New Roman"/>
        <family val="1"/>
        <charset val="238"/>
      </rPr>
      <t xml:space="preserve">49 550,49 zł, </t>
    </r>
    <r>
      <rPr>
        <sz val="13"/>
        <rFont val="Times New Roman"/>
        <family val="1"/>
        <charset val="238"/>
      </rPr>
      <t>pozostałe wydatki - 63 449,51 zł</t>
    </r>
  </si>
  <si>
    <r>
      <t xml:space="preserve">Wydatki inwestycyjne jednostek budżetowych:w tym ze środków funduszu sołeckiego:  Budowa placu zabaw i siłowni zewnętrznej w sołectwie Zągoty  - własność gminy  - 12 090,09 zł. </t>
    </r>
    <r>
      <rPr>
        <b/>
        <sz val="13"/>
        <rFont val="Times New Roman"/>
        <family val="1"/>
        <charset val="238"/>
      </rPr>
      <t xml:space="preserve">Środki funduszu sołeckiego ogółem – 12 090,09 zł, </t>
    </r>
    <r>
      <rPr>
        <sz val="13"/>
        <rFont val="Times New Roman"/>
        <family val="1"/>
        <charset val="238"/>
      </rPr>
      <t>pozostałe wydatki na zadanie - 100 909,91 zł</t>
    </r>
    <r>
      <rPr>
        <b/>
        <sz val="13"/>
        <rFont val="Times New Roman"/>
        <family val="1"/>
        <charset val="238"/>
      </rPr>
      <t xml:space="preserve">, </t>
    </r>
    <r>
      <rPr>
        <sz val="13"/>
        <rFont val="Times New Roman"/>
        <family val="1"/>
        <charset val="238"/>
      </rPr>
      <t xml:space="preserve"> wartość zadania ogółem - 113 000,00 zł</t>
    </r>
  </si>
  <si>
    <t>Zakup usług przez jednostki samorządu terytorialnego od innych jednostek samorządu terytorialnego : UG Radzanowo - 19 000,00 zł, Urząd Miasta Płocka - 119 000,00 zł, UG Stara Biała - 139 000,00 zł</t>
  </si>
  <si>
    <t>Zakup usług pozostałych: wydatki UG – 170 388,00 zł, umowa  UG – 54 612,00 zł, USC - 15 000,00 zł</t>
  </si>
  <si>
    <r>
      <t xml:space="preserve">Zakup materiałów i wyposażenia : w tym ze środków funduszu sołeckiego : Zakup wyposażenia i umundurowania dla OSP w Zągotach: Sękowo -  1 500,00 zł,  </t>
    </r>
    <r>
      <rPr>
        <b/>
        <sz val="13"/>
        <rFont val="Times New Roman"/>
        <family val="1"/>
        <charset val="238"/>
      </rPr>
      <t>Ogółem wydatki funduszu sołeckiego –</t>
    </r>
    <r>
      <rPr>
        <b/>
        <u/>
        <sz val="13"/>
        <rFont val="Times New Roman"/>
        <family val="1"/>
        <charset val="238"/>
      </rPr>
      <t xml:space="preserve"> 1 500,00 </t>
    </r>
    <r>
      <rPr>
        <b/>
        <sz val="13"/>
        <rFont val="Times New Roman"/>
        <family val="1"/>
        <charset val="238"/>
      </rPr>
      <t>zł,</t>
    </r>
    <r>
      <rPr>
        <sz val="13"/>
        <rFont val="Times New Roman"/>
        <family val="1"/>
        <charset val="238"/>
      </rPr>
      <t xml:space="preserve"> pozostałe wydatki : 76 254,42 zł,  podział na OSP : Bielsk – 27 000,00 zł , Gilino –  7 000,00 zł, Zągoty – 10 000,00 zł, Goślice               – 9 254,42 zł , Tłubice – 2 500,00 zł, Niszczyce – 3 500,00 zł, Leszczyn Szlachecki – 4 000,00 zł , Zagroba – 3 000,00 zł, Ciachcin – 10 000,00 zł.</t>
    </r>
  </si>
  <si>
    <t xml:space="preserve">                                                                                                                                                                                                      Wójta Gminy Bielsk z dnia 31 grudnia 2021r.</t>
  </si>
  <si>
    <t>Różne wydatki na rzecz osób fizycznych: Bielsk - 5 000,00 zł, Gilino- 500,00 zł, Zągoty – 5 000,00 zł, Goślice–2 000,00 zł ,Tłubice–0 zł, Niszczyce–0 zł, Leszczyn Szlachecki – 0 zł , Zagroba –0 zł, Ciachcin – 7 500,00 zł</t>
  </si>
  <si>
    <r>
      <t xml:space="preserve">Zakup usług pozostałych: w tym ze środków funduszu sołeckiego: Wykonanie tablic informacyjnych w Bielsku - grunty stanowią własność gminy - Bielsk - 6 000,00 zł. </t>
    </r>
    <r>
      <rPr>
        <b/>
        <sz val="13"/>
        <rFont val="Times New Roman"/>
        <family val="1"/>
        <charset val="238"/>
      </rPr>
      <t>Środki funduszu sołeckiego ogółem –</t>
    </r>
    <r>
      <rPr>
        <b/>
        <u/>
        <sz val="13"/>
        <rFont val="Times New Roman"/>
        <family val="1"/>
        <charset val="238"/>
      </rPr>
      <t xml:space="preserve"> 6 000,00 zł</t>
    </r>
    <r>
      <rPr>
        <b/>
        <sz val="13"/>
        <rFont val="Times New Roman"/>
        <family val="1"/>
        <charset val="238"/>
      </rPr>
      <t xml:space="preserve">, </t>
    </r>
    <r>
      <rPr>
        <sz val="13"/>
        <rFont val="Times New Roman"/>
        <family val="1"/>
        <charset val="238"/>
      </rPr>
      <t>pozostałe wydatki ( psy ): umowa -  35 500,00 zł, umowa -13 500 ,00 zł, pozostałe wydatki - 1 000,00 zł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</si>
</sst>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\-??\ _z_ł_-;_-@_-"/>
    <numFmt numFmtId="165" formatCode="#,##0.00\ _z_ł"/>
    <numFmt numFmtId="166" formatCode="_-* #,##0.00\ _z_ł_-;\-* #,##0.00\ _z_ł_-;_-* &quot;-&quot;??\ _z_ł_-;_-@_-"/>
  </numFmts>
  <fonts count="18" x14ac:knownFonts="1"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</font>
    <font>
      <sz val="13"/>
      <color rgb="FFFF0000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sz val="5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u/>
      <sz val="13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u/>
      <sz val="13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0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Font="1"/>
    <xf numFmtId="0" fontId="4" fillId="0" borderId="0" xfId="0" applyFont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top"/>
    </xf>
    <xf numFmtId="0" fontId="9" fillId="0" borderId="3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vertical="top" wrapText="1"/>
    </xf>
    <xf numFmtId="49" fontId="11" fillId="0" borderId="2" xfId="0" applyNumberFormat="1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164" fontId="11" fillId="0" borderId="2" xfId="0" applyNumberFormat="1" applyFont="1" applyBorder="1" applyAlignment="1">
      <alignment horizontal="right" vertical="top" wrapText="1"/>
    </xf>
    <xf numFmtId="49" fontId="12" fillId="0" borderId="2" xfId="0" applyNumberFormat="1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4" fontId="12" fillId="0" borderId="2" xfId="0" applyNumberFormat="1" applyFont="1" applyBorder="1" applyAlignment="1">
      <alignment vertical="top" wrapText="1"/>
    </xf>
    <xf numFmtId="49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3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2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4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4" fontId="12" fillId="0" borderId="2" xfId="0" applyNumberFormat="1" applyFont="1" applyBorder="1" applyAlignment="1">
      <alignment horizontal="right" vertical="top" wrapText="1"/>
    </xf>
    <xf numFmtId="4" fontId="12" fillId="4" borderId="2" xfId="0" applyNumberFormat="1" applyFont="1" applyFill="1" applyBorder="1" applyAlignment="1" applyProtection="1">
      <alignment horizontal="right" vertical="top" wrapText="1"/>
      <protection locked="0"/>
    </xf>
    <xf numFmtId="0" fontId="12" fillId="0" borderId="5" xfId="0" applyFont="1" applyBorder="1" applyAlignment="1">
      <alignment vertical="top" wrapText="1"/>
    </xf>
    <xf numFmtId="49" fontId="12" fillId="4" borderId="2" xfId="0" applyNumberFormat="1" applyFont="1" applyFill="1" applyBorder="1" applyAlignment="1" applyProtection="1">
      <alignment horizontal="left" vertical="top" wrapText="1"/>
      <protection locked="0"/>
    </xf>
    <xf numFmtId="49" fontId="12" fillId="4" borderId="5" xfId="0" applyNumberFormat="1" applyFont="1" applyFill="1" applyBorder="1" applyAlignment="1" applyProtection="1">
      <alignment horizontal="left" vertical="top" wrapText="1"/>
      <protection locked="0"/>
    </xf>
    <xf numFmtId="165" fontId="12" fillId="0" borderId="2" xfId="0" applyNumberFormat="1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165" fontId="12" fillId="4" borderId="2" xfId="0" applyNumberFormat="1" applyFont="1" applyFill="1" applyBorder="1" applyAlignment="1" applyProtection="1">
      <alignment horizontal="right" vertical="top" wrapText="1"/>
      <protection locked="0"/>
    </xf>
    <xf numFmtId="164" fontId="12" fillId="0" borderId="2" xfId="0" applyNumberFormat="1" applyFont="1" applyBorder="1" applyAlignment="1">
      <alignment horizontal="right" vertical="top" wrapText="1"/>
    </xf>
    <xf numFmtId="166" fontId="11" fillId="0" borderId="2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49" fontId="12" fillId="5" borderId="2" xfId="0" applyNumberFormat="1" applyFont="1" applyFill="1" applyBorder="1" applyAlignment="1" applyProtection="1">
      <alignment horizontal="left" vertical="top" wrapText="1"/>
      <protection locked="0"/>
    </xf>
    <xf numFmtId="49" fontId="12" fillId="5" borderId="7" xfId="0" applyNumberFormat="1" applyFont="1" applyFill="1" applyBorder="1" applyAlignment="1" applyProtection="1">
      <alignment horizontal="left" vertical="top" wrapText="1"/>
      <protection locked="0"/>
    </xf>
    <xf numFmtId="49" fontId="12" fillId="5" borderId="6" xfId="0" applyNumberFormat="1" applyFont="1" applyFill="1" applyBorder="1" applyAlignment="1" applyProtection="1">
      <alignment horizontal="left" vertical="top" wrapText="1"/>
      <protection locked="0"/>
    </xf>
    <xf numFmtId="49" fontId="12" fillId="4" borderId="2" xfId="0" applyNumberFormat="1" applyFont="1" applyFill="1" applyBorder="1" applyAlignment="1" applyProtection="1">
      <alignment horizontal="center" vertical="top" wrapText="1"/>
      <protection locked="0"/>
    </xf>
    <xf numFmtId="49" fontId="12" fillId="4" borderId="4" xfId="0" applyNumberFormat="1" applyFont="1" applyFill="1" applyBorder="1" applyAlignment="1" applyProtection="1">
      <alignment horizontal="right" vertical="top" wrapText="1"/>
      <protection locked="0"/>
    </xf>
    <xf numFmtId="166" fontId="12" fillId="0" borderId="2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center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340"/>
  <sheetViews>
    <sheetView tabSelected="1" topLeftCell="A277" zoomScale="75" zoomScaleNormal="75" workbookViewId="0">
      <selection activeCell="D285" sqref="D285"/>
    </sheetView>
  </sheetViews>
  <sheetFormatPr defaultRowHeight="15" x14ac:dyDescent="0.25"/>
  <cols>
    <col min="1" max="1" width="5.28515625" style="1" customWidth="1"/>
    <col min="2" max="2" width="8.140625" style="1" customWidth="1"/>
    <col min="3" max="3" width="5.85546875" style="1" customWidth="1"/>
    <col min="4" max="4" width="169.140625" style="1" customWidth="1"/>
    <col min="5" max="5" width="28" style="1" customWidth="1"/>
    <col min="6" max="1025" width="9.42578125" style="2" customWidth="1"/>
  </cols>
  <sheetData>
    <row r="1" spans="1:5" ht="15.75" customHeight="1" x14ac:dyDescent="0.25">
      <c r="A1" s="37"/>
      <c r="B1" s="37"/>
      <c r="C1" s="37"/>
      <c r="D1" s="55" t="s">
        <v>154</v>
      </c>
      <c r="E1" s="55"/>
    </row>
    <row r="2" spans="1:5" ht="21.75" customHeight="1" x14ac:dyDescent="0.25">
      <c r="A2" s="38" t="s">
        <v>224</v>
      </c>
      <c r="B2" s="38"/>
      <c r="C2" s="38"/>
      <c r="D2" s="38"/>
      <c r="E2" s="38"/>
    </row>
    <row r="3" spans="1:5" ht="21" customHeight="1" x14ac:dyDescent="0.25">
      <c r="A3" s="39"/>
      <c r="B3" s="56" t="s">
        <v>131</v>
      </c>
      <c r="C3" s="56"/>
      <c r="D3" s="56"/>
      <c r="E3" s="56"/>
    </row>
    <row r="4" spans="1:5" ht="29.25" customHeight="1" x14ac:dyDescent="0.25">
      <c r="A4" s="57" t="s">
        <v>155</v>
      </c>
      <c r="B4" s="57"/>
      <c r="C4" s="57"/>
      <c r="D4" s="57"/>
      <c r="E4" s="57"/>
    </row>
    <row r="5" spans="1:5" s="3" customFormat="1" ht="12.75" customHeight="1" x14ac:dyDescent="0.2">
      <c r="A5" s="58" t="s">
        <v>0</v>
      </c>
      <c r="B5" s="58" t="s">
        <v>1</v>
      </c>
      <c r="C5" s="58" t="s">
        <v>2</v>
      </c>
      <c r="D5" s="58" t="s">
        <v>3</v>
      </c>
      <c r="E5" s="58" t="s">
        <v>132</v>
      </c>
    </row>
    <row r="6" spans="1:5" s="3" customFormat="1" ht="12.75" customHeight="1" x14ac:dyDescent="0.2">
      <c r="A6" s="58"/>
      <c r="B6" s="58"/>
      <c r="C6" s="58"/>
      <c r="D6" s="58"/>
      <c r="E6" s="58"/>
    </row>
    <row r="7" spans="1:5" s="3" customFormat="1" ht="10.5" customHeight="1" x14ac:dyDescent="0.2">
      <c r="A7" s="58"/>
      <c r="B7" s="58"/>
      <c r="C7" s="58"/>
      <c r="D7" s="58"/>
      <c r="E7" s="58"/>
    </row>
    <row r="8" spans="1:5" s="3" customFormat="1" ht="17.25" customHeight="1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s="3" customFormat="1" ht="24.75" customHeight="1" x14ac:dyDescent="0.2">
      <c r="A9" s="18" t="s">
        <v>4</v>
      </c>
      <c r="B9" s="18"/>
      <c r="C9" s="19"/>
      <c r="D9" s="19" t="s">
        <v>5</v>
      </c>
      <c r="E9" s="20">
        <f>SUM(E10+E12+E14)</f>
        <v>5624968.4199999999</v>
      </c>
    </row>
    <row r="10" spans="1:5" s="3" customFormat="1" ht="23.25" customHeight="1" x14ac:dyDescent="0.2">
      <c r="A10" s="21"/>
      <c r="B10" s="21" t="s">
        <v>6</v>
      </c>
      <c r="C10" s="22"/>
      <c r="D10" s="22" t="s">
        <v>7</v>
      </c>
      <c r="E10" s="23">
        <f>SUM(E11)</f>
        <v>29152.42</v>
      </c>
    </row>
    <row r="11" spans="1:5" s="3" customFormat="1" ht="25.5" customHeight="1" x14ac:dyDescent="0.2">
      <c r="A11" s="21"/>
      <c r="B11" s="21"/>
      <c r="C11" s="22">
        <v>2850</v>
      </c>
      <c r="D11" s="22" t="s">
        <v>8</v>
      </c>
      <c r="E11" s="23">
        <v>29152.42</v>
      </c>
    </row>
    <row r="12" spans="1:5" s="3" customFormat="1" ht="25.5" customHeight="1" x14ac:dyDescent="0.2">
      <c r="A12" s="21"/>
      <c r="B12" s="21" t="s">
        <v>148</v>
      </c>
      <c r="C12" s="22"/>
      <c r="D12" s="22" t="s">
        <v>150</v>
      </c>
      <c r="E12" s="23">
        <f t="shared" ref="E12" si="0">SUM(E13:E13)</f>
        <v>2019447</v>
      </c>
    </row>
    <row r="13" spans="1:5" s="3" customFormat="1" ht="131.25" customHeight="1" x14ac:dyDescent="0.2">
      <c r="A13" s="21"/>
      <c r="B13" s="17"/>
      <c r="C13" s="22">
        <v>6050</v>
      </c>
      <c r="D13" s="22" t="s">
        <v>202</v>
      </c>
      <c r="E13" s="23">
        <v>2019447</v>
      </c>
    </row>
    <row r="14" spans="1:5" s="3" customFormat="1" ht="25.5" customHeight="1" x14ac:dyDescent="0.2">
      <c r="A14" s="21"/>
      <c r="B14" s="21" t="s">
        <v>149</v>
      </c>
      <c r="C14" s="22"/>
      <c r="D14" s="22" t="s">
        <v>151</v>
      </c>
      <c r="E14" s="23">
        <f t="shared" ref="E14" si="1">SUM(E15:E15)</f>
        <v>3576369</v>
      </c>
    </row>
    <row r="15" spans="1:5" s="3" customFormat="1" ht="72.75" customHeight="1" x14ac:dyDescent="0.2">
      <c r="A15" s="21"/>
      <c r="B15" s="17"/>
      <c r="C15" s="22">
        <v>6050</v>
      </c>
      <c r="D15" s="22" t="s">
        <v>203</v>
      </c>
      <c r="E15" s="23">
        <v>3576369</v>
      </c>
    </row>
    <row r="16" spans="1:5" s="3" customFormat="1" ht="26.25" customHeight="1" x14ac:dyDescent="0.2">
      <c r="A16" s="18" t="s">
        <v>9</v>
      </c>
      <c r="B16" s="18"/>
      <c r="C16" s="19"/>
      <c r="D16" s="19" t="s">
        <v>110</v>
      </c>
      <c r="E16" s="20">
        <f>SUM(E18+E19+E20+E21+E22+E23+E24+E25+E26+E27+E28+E29+E30+E31+E32+E33+E34+E35)</f>
        <v>669538.9</v>
      </c>
    </row>
    <row r="17" spans="1:6" s="3" customFormat="1" ht="25.5" customHeight="1" x14ac:dyDescent="0.2">
      <c r="A17" s="22"/>
      <c r="B17" s="30">
        <v>40002</v>
      </c>
      <c r="C17" s="22"/>
      <c r="D17" s="22" t="s">
        <v>10</v>
      </c>
      <c r="E17" s="20">
        <f>SUM(E18+E19+E20+E21+E22+E23+E24+E25+E26+E27+E28+E29+E30+E31+E32+E33+E34+E35)</f>
        <v>669538.9</v>
      </c>
    </row>
    <row r="18" spans="1:6" s="3" customFormat="1" ht="22.5" customHeight="1" x14ac:dyDescent="0.2">
      <c r="A18" s="22"/>
      <c r="B18" s="22"/>
      <c r="C18" s="24" t="s">
        <v>11</v>
      </c>
      <c r="D18" s="25" t="s">
        <v>12</v>
      </c>
      <c r="E18" s="26" t="s">
        <v>133</v>
      </c>
    </row>
    <row r="19" spans="1:6" s="3" customFormat="1" ht="20.25" customHeight="1" x14ac:dyDescent="0.2">
      <c r="A19" s="22"/>
      <c r="B19" s="22"/>
      <c r="C19" s="24" t="s">
        <v>14</v>
      </c>
      <c r="D19" s="22" t="s">
        <v>15</v>
      </c>
      <c r="E19" s="27" t="s">
        <v>134</v>
      </c>
    </row>
    <row r="20" spans="1:6" s="3" customFormat="1" ht="18.75" customHeight="1" x14ac:dyDescent="0.2">
      <c r="A20" s="22"/>
      <c r="B20" s="22"/>
      <c r="C20" s="24" t="s">
        <v>16</v>
      </c>
      <c r="D20" s="25" t="s">
        <v>17</v>
      </c>
      <c r="E20" s="27" t="s">
        <v>135</v>
      </c>
    </row>
    <row r="21" spans="1:6" s="3" customFormat="1" ht="20.25" customHeight="1" x14ac:dyDescent="0.2">
      <c r="A21" s="22"/>
      <c r="B21" s="22"/>
      <c r="C21" s="24" t="s">
        <v>18</v>
      </c>
      <c r="D21" s="25" t="s">
        <v>19</v>
      </c>
      <c r="E21" s="27" t="s">
        <v>136</v>
      </c>
      <c r="F21" s="12"/>
    </row>
    <row r="22" spans="1:6" s="3" customFormat="1" ht="18.75" customHeight="1" x14ac:dyDescent="0.2">
      <c r="A22" s="22"/>
      <c r="B22" s="22"/>
      <c r="C22" s="24" t="s">
        <v>20</v>
      </c>
      <c r="D22" s="25" t="s">
        <v>130</v>
      </c>
      <c r="E22" s="27" t="s">
        <v>137</v>
      </c>
      <c r="F22" s="12"/>
    </row>
    <row r="23" spans="1:6" s="4" customFormat="1" ht="21.75" customHeight="1" x14ac:dyDescent="0.25">
      <c r="A23" s="22"/>
      <c r="B23" s="22"/>
      <c r="C23" s="24" t="s">
        <v>21</v>
      </c>
      <c r="D23" s="25" t="s">
        <v>22</v>
      </c>
      <c r="E23" s="27" t="s">
        <v>138</v>
      </c>
      <c r="F23" s="13"/>
    </row>
    <row r="24" spans="1:6" ht="16.5" customHeight="1" x14ac:dyDescent="0.25">
      <c r="A24" s="22"/>
      <c r="B24" s="22"/>
      <c r="C24" s="24" t="s">
        <v>23</v>
      </c>
      <c r="D24" s="25" t="s">
        <v>24</v>
      </c>
      <c r="E24" s="27" t="s">
        <v>139</v>
      </c>
      <c r="F24" s="6"/>
    </row>
    <row r="25" spans="1:6" ht="20.25" customHeight="1" x14ac:dyDescent="0.25">
      <c r="A25" s="9"/>
      <c r="B25" s="22"/>
      <c r="C25" s="24" t="s">
        <v>25</v>
      </c>
      <c r="D25" s="25" t="s">
        <v>184</v>
      </c>
      <c r="E25" s="27" t="s">
        <v>140</v>
      </c>
    </row>
    <row r="26" spans="1:6" ht="18" customHeight="1" x14ac:dyDescent="0.25">
      <c r="A26" s="9"/>
      <c r="B26" s="22"/>
      <c r="C26" s="24" t="s">
        <v>26</v>
      </c>
      <c r="D26" s="25" t="s">
        <v>27</v>
      </c>
      <c r="E26" s="27" t="s">
        <v>141</v>
      </c>
      <c r="F26" s="6"/>
    </row>
    <row r="27" spans="1:6" ht="21" customHeight="1" x14ac:dyDescent="0.25">
      <c r="A27" s="9"/>
      <c r="B27" s="22"/>
      <c r="C27" s="24" t="s">
        <v>28</v>
      </c>
      <c r="D27" s="25" t="s">
        <v>29</v>
      </c>
      <c r="E27" s="27" t="s">
        <v>13</v>
      </c>
      <c r="F27" s="6"/>
    </row>
    <row r="28" spans="1:6" ht="21.75" customHeight="1" x14ac:dyDescent="0.25">
      <c r="A28" s="22"/>
      <c r="B28" s="22"/>
      <c r="C28" s="24" t="s">
        <v>30</v>
      </c>
      <c r="D28" s="25" t="s">
        <v>31</v>
      </c>
      <c r="E28" s="27" t="s">
        <v>139</v>
      </c>
      <c r="F28" s="6"/>
    </row>
    <row r="29" spans="1:6" ht="23.25" customHeight="1" x14ac:dyDescent="0.25">
      <c r="A29" s="9"/>
      <c r="B29" s="22"/>
      <c r="C29" s="24" t="s">
        <v>32</v>
      </c>
      <c r="D29" s="25" t="s">
        <v>33</v>
      </c>
      <c r="E29" s="27" t="s">
        <v>124</v>
      </c>
      <c r="F29" s="6"/>
    </row>
    <row r="30" spans="1:6" ht="22.5" customHeight="1" x14ac:dyDescent="0.25">
      <c r="A30" s="22"/>
      <c r="B30" s="22"/>
      <c r="C30" s="24" t="s">
        <v>34</v>
      </c>
      <c r="D30" s="25" t="s">
        <v>35</v>
      </c>
      <c r="E30" s="27" t="s">
        <v>125</v>
      </c>
      <c r="F30" s="6"/>
    </row>
    <row r="31" spans="1:6" ht="19.5" customHeight="1" x14ac:dyDescent="0.25">
      <c r="A31" s="9"/>
      <c r="B31" s="22"/>
      <c r="C31" s="24" t="s">
        <v>36</v>
      </c>
      <c r="D31" s="25" t="s">
        <v>37</v>
      </c>
      <c r="E31" s="27" t="s">
        <v>142</v>
      </c>
    </row>
    <row r="32" spans="1:6" ht="21" customHeight="1" x14ac:dyDescent="0.25">
      <c r="A32" s="9"/>
      <c r="B32" s="22"/>
      <c r="C32" s="24" t="s">
        <v>38</v>
      </c>
      <c r="D32" s="25" t="s">
        <v>39</v>
      </c>
      <c r="E32" s="27" t="s">
        <v>143</v>
      </c>
    </row>
    <row r="33" spans="1:1025" ht="22.5" customHeight="1" x14ac:dyDescent="0.25">
      <c r="A33" s="9"/>
      <c r="B33" s="22"/>
      <c r="C33" s="24" t="s">
        <v>112</v>
      </c>
      <c r="D33" s="25" t="s">
        <v>113</v>
      </c>
      <c r="E33" s="28" t="s">
        <v>152</v>
      </c>
    </row>
    <row r="34" spans="1:1025" ht="21.75" customHeight="1" x14ac:dyDescent="0.25">
      <c r="A34" s="9"/>
      <c r="B34" s="22"/>
      <c r="C34" s="24" t="s">
        <v>40</v>
      </c>
      <c r="D34" s="25" t="s">
        <v>41</v>
      </c>
      <c r="E34" s="28" t="s">
        <v>123</v>
      </c>
    </row>
    <row r="35" spans="1:1025" ht="23.25" customHeight="1" x14ac:dyDescent="0.25">
      <c r="A35" s="22"/>
      <c r="B35" s="22"/>
      <c r="C35" s="24" t="s">
        <v>126</v>
      </c>
      <c r="D35" s="25" t="s">
        <v>127</v>
      </c>
      <c r="E35" s="28" t="s">
        <v>144</v>
      </c>
    </row>
    <row r="36" spans="1:1025" ht="24.75" customHeight="1" x14ac:dyDescent="0.25">
      <c r="A36" s="29">
        <v>600</v>
      </c>
      <c r="B36" s="29"/>
      <c r="C36" s="19"/>
      <c r="D36" s="19" t="s">
        <v>42</v>
      </c>
      <c r="E36" s="20">
        <f>SUM( E37+E39+E42+E44+E46+E53)</f>
        <v>2527600</v>
      </c>
    </row>
    <row r="37" spans="1:1025" ht="20.25" customHeight="1" x14ac:dyDescent="0.25">
      <c r="A37" s="29"/>
      <c r="B37" s="30">
        <v>60004</v>
      </c>
      <c r="C37" s="19"/>
      <c r="D37" s="22" t="s">
        <v>43</v>
      </c>
      <c r="E37" s="31">
        <f>SUM(E38)</f>
        <v>540000</v>
      </c>
    </row>
    <row r="38" spans="1:1025" ht="40.5" customHeight="1" x14ac:dyDescent="0.25">
      <c r="A38" s="29"/>
      <c r="B38" s="29"/>
      <c r="C38" s="22">
        <v>2310</v>
      </c>
      <c r="D38" s="22" t="s">
        <v>145</v>
      </c>
      <c r="E38" s="31">
        <v>540000</v>
      </c>
    </row>
    <row r="39" spans="1:1025" ht="26.25" customHeight="1" x14ac:dyDescent="0.25">
      <c r="A39" s="29"/>
      <c r="B39" s="30">
        <v>60012</v>
      </c>
      <c r="C39" s="33"/>
      <c r="D39" s="34" t="s">
        <v>44</v>
      </c>
      <c r="E39" s="31">
        <f>SUM(E40+E41)</f>
        <v>23600</v>
      </c>
    </row>
    <row r="40" spans="1:1025" ht="22.5" customHeight="1" x14ac:dyDescent="0.25">
      <c r="A40" s="29"/>
      <c r="B40" s="29"/>
      <c r="C40" s="22">
        <v>4520</v>
      </c>
      <c r="D40" s="22" t="s">
        <v>147</v>
      </c>
      <c r="E40" s="32">
        <v>600</v>
      </c>
    </row>
    <row r="41" spans="1:1025" ht="50.25" customHeight="1" x14ac:dyDescent="0.25">
      <c r="A41" s="11"/>
      <c r="B41" s="11"/>
      <c r="C41" s="22">
        <v>6050</v>
      </c>
      <c r="D41" s="22" t="s">
        <v>146</v>
      </c>
      <c r="E41" s="23">
        <v>23000</v>
      </c>
    </row>
    <row r="42" spans="1:1025" ht="24.75" customHeight="1" x14ac:dyDescent="0.25">
      <c r="A42" s="29"/>
      <c r="B42" s="30">
        <v>60013</v>
      </c>
      <c r="C42" s="33"/>
      <c r="D42" s="34" t="s">
        <v>45</v>
      </c>
      <c r="E42" s="31">
        <v>7000</v>
      </c>
    </row>
    <row r="43" spans="1:1025" ht="27.75" customHeight="1" x14ac:dyDescent="0.25">
      <c r="A43" s="29"/>
      <c r="B43" s="29"/>
      <c r="C43" s="22">
        <v>4520</v>
      </c>
      <c r="D43" s="22" t="s">
        <v>147</v>
      </c>
      <c r="E43" s="32">
        <v>7000</v>
      </c>
    </row>
    <row r="44" spans="1:1025" ht="23.25" customHeight="1" x14ac:dyDescent="0.25">
      <c r="A44" s="29"/>
      <c r="B44" s="34" t="s">
        <v>46</v>
      </c>
      <c r="C44" s="35"/>
      <c r="D44" s="34" t="s">
        <v>47</v>
      </c>
      <c r="E44" s="32">
        <v>3000</v>
      </c>
    </row>
    <row r="45" spans="1:1025" ht="32.25" customHeight="1" x14ac:dyDescent="0.25">
      <c r="A45" s="29"/>
      <c r="B45" s="34"/>
      <c r="C45" s="22">
        <v>4520</v>
      </c>
      <c r="D45" s="22" t="s">
        <v>37</v>
      </c>
      <c r="E45" s="32">
        <v>3000</v>
      </c>
    </row>
    <row r="46" spans="1:1025" ht="24" customHeight="1" x14ac:dyDescent="0.25">
      <c r="A46" s="10"/>
      <c r="B46" s="30">
        <v>60016</v>
      </c>
      <c r="C46" s="22"/>
      <c r="D46" s="22" t="s">
        <v>48</v>
      </c>
      <c r="E46" s="31">
        <f>SUM(E47+E48+E49+E50+E51+E52)</f>
        <v>1953000</v>
      </c>
    </row>
    <row r="47" spans="1:1025" ht="26.25" customHeight="1" x14ac:dyDescent="0.25">
      <c r="A47" s="30"/>
      <c r="B47" s="30"/>
      <c r="C47" s="22">
        <v>4170</v>
      </c>
      <c r="D47" s="22" t="s">
        <v>22</v>
      </c>
      <c r="E47" s="31">
        <v>1000</v>
      </c>
    </row>
    <row r="48" spans="1:1025" s="8" customFormat="1" ht="291.75" customHeight="1" x14ac:dyDescent="0.25">
      <c r="A48" s="15"/>
      <c r="B48" s="9"/>
      <c r="C48" s="22">
        <v>4210</v>
      </c>
      <c r="D48" s="9" t="s">
        <v>153</v>
      </c>
      <c r="E48" s="31">
        <v>280000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  <c r="IW48" s="7"/>
      <c r="IX48" s="7"/>
      <c r="IY48" s="7"/>
      <c r="IZ48" s="7"/>
      <c r="JA48" s="7"/>
      <c r="JB48" s="7"/>
      <c r="JC48" s="7"/>
      <c r="JD48" s="7"/>
      <c r="JE48" s="7"/>
      <c r="JF48" s="7"/>
      <c r="JG48" s="7"/>
      <c r="JH48" s="7"/>
      <c r="JI48" s="7"/>
      <c r="JJ48" s="7"/>
      <c r="JK48" s="7"/>
      <c r="JL48" s="7"/>
      <c r="JM48" s="7"/>
      <c r="JN48" s="7"/>
      <c r="JO48" s="7"/>
      <c r="JP48" s="7"/>
      <c r="JQ48" s="7"/>
      <c r="JR48" s="7"/>
      <c r="JS48" s="7"/>
      <c r="JT48" s="7"/>
      <c r="JU48" s="7"/>
      <c r="JV48" s="7"/>
      <c r="JW48" s="7"/>
      <c r="JX48" s="7"/>
      <c r="JY48" s="7"/>
      <c r="JZ48" s="7"/>
      <c r="KA48" s="7"/>
      <c r="KB48" s="7"/>
      <c r="KC48" s="7"/>
      <c r="KD48" s="7"/>
      <c r="KE48" s="7"/>
      <c r="KF48" s="7"/>
      <c r="KG48" s="7"/>
      <c r="KH48" s="7"/>
      <c r="KI48" s="7"/>
      <c r="KJ48" s="7"/>
      <c r="KK48" s="7"/>
      <c r="KL48" s="7"/>
      <c r="KM48" s="7"/>
      <c r="KN48" s="7"/>
      <c r="KO48" s="7"/>
      <c r="KP48" s="7"/>
      <c r="KQ48" s="7"/>
      <c r="KR48" s="7"/>
      <c r="KS48" s="7"/>
      <c r="KT48" s="7"/>
      <c r="KU48" s="7"/>
      <c r="KV48" s="7"/>
      <c r="KW48" s="7"/>
      <c r="KX48" s="7"/>
      <c r="KY48" s="7"/>
      <c r="KZ48" s="7"/>
      <c r="LA48" s="7"/>
      <c r="LB48" s="7"/>
      <c r="LC48" s="7"/>
      <c r="LD48" s="7"/>
      <c r="LE48" s="7"/>
      <c r="LF48" s="7"/>
      <c r="LG48" s="7"/>
      <c r="LH48" s="7"/>
      <c r="LI48" s="7"/>
      <c r="LJ48" s="7"/>
      <c r="LK48" s="7"/>
      <c r="LL48" s="7"/>
      <c r="LM48" s="7"/>
      <c r="LN48" s="7"/>
      <c r="LO48" s="7"/>
      <c r="LP48" s="7"/>
      <c r="LQ48" s="7"/>
      <c r="LR48" s="7"/>
      <c r="LS48" s="7"/>
      <c r="LT48" s="7"/>
      <c r="LU48" s="7"/>
      <c r="LV48" s="7"/>
      <c r="LW48" s="7"/>
      <c r="LX48" s="7"/>
      <c r="LY48" s="7"/>
      <c r="LZ48" s="7"/>
      <c r="MA48" s="7"/>
      <c r="MB48" s="7"/>
      <c r="MC48" s="7"/>
      <c r="MD48" s="7"/>
      <c r="ME48" s="7"/>
      <c r="MF48" s="7"/>
      <c r="MG48" s="7"/>
      <c r="MH48" s="7"/>
      <c r="MI48" s="7"/>
      <c r="MJ48" s="7"/>
      <c r="MK48" s="7"/>
      <c r="ML48" s="7"/>
      <c r="MM48" s="7"/>
      <c r="MN48" s="7"/>
      <c r="MO48" s="7"/>
      <c r="MP48" s="7"/>
      <c r="MQ48" s="7"/>
      <c r="MR48" s="7"/>
      <c r="MS48" s="7"/>
      <c r="MT48" s="7"/>
      <c r="MU48" s="7"/>
      <c r="MV48" s="7"/>
      <c r="MW48" s="7"/>
      <c r="MX48" s="7"/>
      <c r="MY48" s="7"/>
      <c r="MZ48" s="7"/>
      <c r="NA48" s="7"/>
      <c r="NB48" s="7"/>
      <c r="NC48" s="7"/>
      <c r="ND48" s="7"/>
      <c r="NE48" s="7"/>
      <c r="NF48" s="7"/>
      <c r="NG48" s="7"/>
      <c r="NH48" s="7"/>
      <c r="NI48" s="7"/>
      <c r="NJ48" s="7"/>
      <c r="NK48" s="7"/>
      <c r="NL48" s="7"/>
      <c r="NM48" s="7"/>
      <c r="NN48" s="7"/>
      <c r="NO48" s="7"/>
      <c r="NP48" s="7"/>
      <c r="NQ48" s="7"/>
      <c r="NR48" s="7"/>
      <c r="NS48" s="7"/>
      <c r="NT48" s="7"/>
      <c r="NU48" s="7"/>
      <c r="NV48" s="7"/>
      <c r="NW48" s="7"/>
      <c r="NX48" s="7"/>
      <c r="NY48" s="7"/>
      <c r="NZ48" s="7"/>
      <c r="OA48" s="7"/>
      <c r="OB48" s="7"/>
      <c r="OC48" s="7"/>
      <c r="OD48" s="7"/>
      <c r="OE48" s="7"/>
      <c r="OF48" s="7"/>
      <c r="OG48" s="7"/>
      <c r="OH48" s="7"/>
      <c r="OI48" s="7"/>
      <c r="OJ48" s="7"/>
      <c r="OK48" s="7"/>
      <c r="OL48" s="7"/>
      <c r="OM48" s="7"/>
      <c r="ON48" s="7"/>
      <c r="OO48" s="7"/>
      <c r="OP48" s="7"/>
      <c r="OQ48" s="7"/>
      <c r="OR48" s="7"/>
      <c r="OS48" s="7"/>
      <c r="OT48" s="7"/>
      <c r="OU48" s="7"/>
      <c r="OV48" s="7"/>
      <c r="OW48" s="7"/>
      <c r="OX48" s="7"/>
      <c r="OY48" s="7"/>
      <c r="OZ48" s="7"/>
      <c r="PA48" s="7"/>
      <c r="PB48" s="7"/>
      <c r="PC48" s="7"/>
      <c r="PD48" s="7"/>
      <c r="PE48" s="7"/>
      <c r="PF48" s="7"/>
      <c r="PG48" s="7"/>
      <c r="PH48" s="7"/>
      <c r="PI48" s="7"/>
      <c r="PJ48" s="7"/>
      <c r="PK48" s="7"/>
      <c r="PL48" s="7"/>
      <c r="PM48" s="7"/>
      <c r="PN48" s="7"/>
      <c r="PO48" s="7"/>
      <c r="PP48" s="7"/>
      <c r="PQ48" s="7"/>
      <c r="PR48" s="7"/>
      <c r="PS48" s="7"/>
      <c r="PT48" s="7"/>
      <c r="PU48" s="7"/>
      <c r="PV48" s="7"/>
      <c r="PW48" s="7"/>
      <c r="PX48" s="7"/>
      <c r="PY48" s="7"/>
      <c r="PZ48" s="7"/>
      <c r="QA48" s="7"/>
      <c r="QB48" s="7"/>
      <c r="QC48" s="7"/>
      <c r="QD48" s="7"/>
      <c r="QE48" s="7"/>
      <c r="QF48" s="7"/>
      <c r="QG48" s="7"/>
      <c r="QH48" s="7"/>
      <c r="QI48" s="7"/>
      <c r="QJ48" s="7"/>
      <c r="QK48" s="7"/>
      <c r="QL48" s="7"/>
      <c r="QM48" s="7"/>
      <c r="QN48" s="7"/>
      <c r="QO48" s="7"/>
      <c r="QP48" s="7"/>
      <c r="QQ48" s="7"/>
      <c r="QR48" s="7"/>
      <c r="QS48" s="7"/>
      <c r="QT48" s="7"/>
      <c r="QU48" s="7"/>
      <c r="QV48" s="7"/>
      <c r="QW48" s="7"/>
      <c r="QX48" s="7"/>
      <c r="QY48" s="7"/>
      <c r="QZ48" s="7"/>
      <c r="RA48" s="7"/>
      <c r="RB48" s="7"/>
      <c r="RC48" s="7"/>
      <c r="RD48" s="7"/>
      <c r="RE48" s="7"/>
      <c r="RF48" s="7"/>
      <c r="RG48" s="7"/>
      <c r="RH48" s="7"/>
      <c r="RI48" s="7"/>
      <c r="RJ48" s="7"/>
      <c r="RK48" s="7"/>
      <c r="RL48" s="7"/>
      <c r="RM48" s="7"/>
      <c r="RN48" s="7"/>
      <c r="RO48" s="7"/>
      <c r="RP48" s="7"/>
      <c r="RQ48" s="7"/>
      <c r="RR48" s="7"/>
      <c r="RS48" s="7"/>
      <c r="RT48" s="7"/>
      <c r="RU48" s="7"/>
      <c r="RV48" s="7"/>
      <c r="RW48" s="7"/>
      <c r="RX48" s="7"/>
      <c r="RY48" s="7"/>
      <c r="RZ48" s="7"/>
      <c r="SA48" s="7"/>
      <c r="SB48" s="7"/>
      <c r="SC48" s="7"/>
      <c r="SD48" s="7"/>
      <c r="SE48" s="7"/>
      <c r="SF48" s="7"/>
      <c r="SG48" s="7"/>
      <c r="SH48" s="7"/>
      <c r="SI48" s="7"/>
      <c r="SJ48" s="7"/>
      <c r="SK48" s="7"/>
      <c r="SL48" s="7"/>
      <c r="SM48" s="7"/>
      <c r="SN48" s="7"/>
      <c r="SO48" s="7"/>
      <c r="SP48" s="7"/>
      <c r="SQ48" s="7"/>
      <c r="SR48" s="7"/>
      <c r="SS48" s="7"/>
      <c r="ST48" s="7"/>
      <c r="SU48" s="7"/>
      <c r="SV48" s="7"/>
      <c r="SW48" s="7"/>
      <c r="SX48" s="7"/>
      <c r="SY48" s="7"/>
      <c r="SZ48" s="7"/>
      <c r="TA48" s="7"/>
      <c r="TB48" s="7"/>
      <c r="TC48" s="7"/>
      <c r="TD48" s="7"/>
      <c r="TE48" s="7"/>
      <c r="TF48" s="7"/>
      <c r="TG48" s="7"/>
      <c r="TH48" s="7"/>
      <c r="TI48" s="7"/>
      <c r="TJ48" s="7"/>
      <c r="TK48" s="7"/>
      <c r="TL48" s="7"/>
      <c r="TM48" s="7"/>
      <c r="TN48" s="7"/>
      <c r="TO48" s="7"/>
      <c r="TP48" s="7"/>
      <c r="TQ48" s="7"/>
      <c r="TR48" s="7"/>
      <c r="TS48" s="7"/>
      <c r="TT48" s="7"/>
      <c r="TU48" s="7"/>
      <c r="TV48" s="7"/>
      <c r="TW48" s="7"/>
      <c r="TX48" s="7"/>
      <c r="TY48" s="7"/>
      <c r="TZ48" s="7"/>
      <c r="UA48" s="7"/>
      <c r="UB48" s="7"/>
      <c r="UC48" s="7"/>
      <c r="UD48" s="7"/>
      <c r="UE48" s="7"/>
      <c r="UF48" s="7"/>
      <c r="UG48" s="7"/>
      <c r="UH48" s="7"/>
      <c r="UI48" s="7"/>
      <c r="UJ48" s="7"/>
      <c r="UK48" s="7"/>
      <c r="UL48" s="7"/>
      <c r="UM48" s="7"/>
      <c r="UN48" s="7"/>
      <c r="UO48" s="7"/>
      <c r="UP48" s="7"/>
      <c r="UQ48" s="7"/>
      <c r="UR48" s="7"/>
      <c r="US48" s="7"/>
      <c r="UT48" s="7"/>
      <c r="UU48" s="7"/>
      <c r="UV48" s="7"/>
      <c r="UW48" s="7"/>
      <c r="UX48" s="7"/>
      <c r="UY48" s="7"/>
      <c r="UZ48" s="7"/>
      <c r="VA48" s="7"/>
      <c r="VB48" s="7"/>
      <c r="VC48" s="7"/>
      <c r="VD48" s="7"/>
      <c r="VE48" s="7"/>
      <c r="VF48" s="7"/>
      <c r="VG48" s="7"/>
      <c r="VH48" s="7"/>
      <c r="VI48" s="7"/>
      <c r="VJ48" s="7"/>
      <c r="VK48" s="7"/>
      <c r="VL48" s="7"/>
      <c r="VM48" s="7"/>
      <c r="VN48" s="7"/>
      <c r="VO48" s="7"/>
      <c r="VP48" s="7"/>
      <c r="VQ48" s="7"/>
      <c r="VR48" s="7"/>
      <c r="VS48" s="7"/>
      <c r="VT48" s="7"/>
      <c r="VU48" s="7"/>
      <c r="VV48" s="7"/>
      <c r="VW48" s="7"/>
      <c r="VX48" s="7"/>
      <c r="VY48" s="7"/>
      <c r="VZ48" s="7"/>
      <c r="WA48" s="7"/>
      <c r="WB48" s="7"/>
      <c r="WC48" s="7"/>
      <c r="WD48" s="7"/>
      <c r="WE48" s="7"/>
      <c r="WF48" s="7"/>
      <c r="WG48" s="7"/>
      <c r="WH48" s="7"/>
      <c r="WI48" s="7"/>
      <c r="WJ48" s="7"/>
      <c r="WK48" s="7"/>
      <c r="WL48" s="7"/>
      <c r="WM48" s="7"/>
      <c r="WN48" s="7"/>
      <c r="WO48" s="7"/>
      <c r="WP48" s="7"/>
      <c r="WQ48" s="7"/>
      <c r="WR48" s="7"/>
      <c r="WS48" s="7"/>
      <c r="WT48" s="7"/>
      <c r="WU48" s="7"/>
      <c r="WV48" s="7"/>
      <c r="WW48" s="7"/>
      <c r="WX48" s="7"/>
      <c r="WY48" s="7"/>
      <c r="WZ48" s="7"/>
      <c r="XA48" s="7"/>
      <c r="XB48" s="7"/>
      <c r="XC48" s="7"/>
      <c r="XD48" s="7"/>
      <c r="XE48" s="7"/>
      <c r="XF48" s="7"/>
      <c r="XG48" s="7"/>
      <c r="XH48" s="7"/>
      <c r="XI48" s="7"/>
      <c r="XJ48" s="7"/>
      <c r="XK48" s="7"/>
      <c r="XL48" s="7"/>
      <c r="XM48" s="7"/>
      <c r="XN48" s="7"/>
      <c r="XO48" s="7"/>
      <c r="XP48" s="7"/>
      <c r="XQ48" s="7"/>
      <c r="XR48" s="7"/>
      <c r="XS48" s="7"/>
      <c r="XT48" s="7"/>
      <c r="XU48" s="7"/>
      <c r="XV48" s="7"/>
      <c r="XW48" s="7"/>
      <c r="XX48" s="7"/>
      <c r="XY48" s="7"/>
      <c r="XZ48" s="7"/>
      <c r="YA48" s="7"/>
      <c r="YB48" s="7"/>
      <c r="YC48" s="7"/>
      <c r="YD48" s="7"/>
      <c r="YE48" s="7"/>
      <c r="YF48" s="7"/>
      <c r="YG48" s="7"/>
      <c r="YH48" s="7"/>
      <c r="YI48" s="7"/>
      <c r="YJ48" s="7"/>
      <c r="YK48" s="7"/>
      <c r="YL48" s="7"/>
      <c r="YM48" s="7"/>
      <c r="YN48" s="7"/>
      <c r="YO48" s="7"/>
      <c r="YP48" s="7"/>
      <c r="YQ48" s="7"/>
      <c r="YR48" s="7"/>
      <c r="YS48" s="7"/>
      <c r="YT48" s="7"/>
      <c r="YU48" s="7"/>
      <c r="YV48" s="7"/>
      <c r="YW48" s="7"/>
      <c r="YX48" s="7"/>
      <c r="YY48" s="7"/>
      <c r="YZ48" s="7"/>
      <c r="ZA48" s="7"/>
      <c r="ZB48" s="7"/>
      <c r="ZC48" s="7"/>
      <c r="ZD48" s="7"/>
      <c r="ZE48" s="7"/>
      <c r="ZF48" s="7"/>
      <c r="ZG48" s="7"/>
      <c r="ZH48" s="7"/>
      <c r="ZI48" s="7"/>
      <c r="ZJ48" s="7"/>
      <c r="ZK48" s="7"/>
      <c r="ZL48" s="7"/>
      <c r="ZM48" s="7"/>
      <c r="ZN48" s="7"/>
      <c r="ZO48" s="7"/>
      <c r="ZP48" s="7"/>
      <c r="ZQ48" s="7"/>
      <c r="ZR48" s="7"/>
      <c r="ZS48" s="7"/>
      <c r="ZT48" s="7"/>
      <c r="ZU48" s="7"/>
      <c r="ZV48" s="7"/>
      <c r="ZW48" s="7"/>
      <c r="ZX48" s="7"/>
      <c r="ZY48" s="7"/>
      <c r="ZZ48" s="7"/>
      <c r="AAA48" s="7"/>
      <c r="AAB48" s="7"/>
      <c r="AAC48" s="7"/>
      <c r="AAD48" s="7"/>
      <c r="AAE48" s="7"/>
      <c r="AAF48" s="7"/>
      <c r="AAG48" s="7"/>
      <c r="AAH48" s="7"/>
      <c r="AAI48" s="7"/>
      <c r="AAJ48" s="7"/>
      <c r="AAK48" s="7"/>
      <c r="AAL48" s="7"/>
      <c r="AAM48" s="7"/>
      <c r="AAN48" s="7"/>
      <c r="AAO48" s="7"/>
      <c r="AAP48" s="7"/>
      <c r="AAQ48" s="7"/>
      <c r="AAR48" s="7"/>
      <c r="AAS48" s="7"/>
      <c r="AAT48" s="7"/>
      <c r="AAU48" s="7"/>
      <c r="AAV48" s="7"/>
      <c r="AAW48" s="7"/>
      <c r="AAX48" s="7"/>
      <c r="AAY48" s="7"/>
      <c r="AAZ48" s="7"/>
      <c r="ABA48" s="7"/>
      <c r="ABB48" s="7"/>
      <c r="ABC48" s="7"/>
      <c r="ABD48" s="7"/>
      <c r="ABE48" s="7"/>
      <c r="ABF48" s="7"/>
      <c r="ABG48" s="7"/>
      <c r="ABH48" s="7"/>
      <c r="ABI48" s="7"/>
      <c r="ABJ48" s="7"/>
      <c r="ABK48" s="7"/>
      <c r="ABL48" s="7"/>
      <c r="ABM48" s="7"/>
      <c r="ABN48" s="7"/>
      <c r="ABO48" s="7"/>
      <c r="ABP48" s="7"/>
      <c r="ABQ48" s="7"/>
      <c r="ABR48" s="7"/>
      <c r="ABS48" s="7"/>
      <c r="ABT48" s="7"/>
      <c r="ABU48" s="7"/>
      <c r="ABV48" s="7"/>
      <c r="ABW48" s="7"/>
      <c r="ABX48" s="7"/>
      <c r="ABY48" s="7"/>
      <c r="ABZ48" s="7"/>
      <c r="ACA48" s="7"/>
      <c r="ACB48" s="7"/>
      <c r="ACC48" s="7"/>
      <c r="ACD48" s="7"/>
      <c r="ACE48" s="7"/>
      <c r="ACF48" s="7"/>
      <c r="ACG48" s="7"/>
      <c r="ACH48" s="7"/>
      <c r="ACI48" s="7"/>
      <c r="ACJ48" s="7"/>
      <c r="ACK48" s="7"/>
      <c r="ACL48" s="7"/>
      <c r="ACM48" s="7"/>
      <c r="ACN48" s="7"/>
      <c r="ACO48" s="7"/>
      <c r="ACP48" s="7"/>
      <c r="ACQ48" s="7"/>
      <c r="ACR48" s="7"/>
      <c r="ACS48" s="7"/>
      <c r="ACT48" s="7"/>
      <c r="ACU48" s="7"/>
      <c r="ACV48" s="7"/>
      <c r="ACW48" s="7"/>
      <c r="ACX48" s="7"/>
      <c r="ACY48" s="7"/>
      <c r="ACZ48" s="7"/>
      <c r="ADA48" s="7"/>
      <c r="ADB48" s="7"/>
      <c r="ADC48" s="7"/>
      <c r="ADD48" s="7"/>
      <c r="ADE48" s="7"/>
      <c r="ADF48" s="7"/>
      <c r="ADG48" s="7"/>
      <c r="ADH48" s="7"/>
      <c r="ADI48" s="7"/>
      <c r="ADJ48" s="7"/>
      <c r="ADK48" s="7"/>
      <c r="ADL48" s="7"/>
      <c r="ADM48" s="7"/>
      <c r="ADN48" s="7"/>
      <c r="ADO48" s="7"/>
      <c r="ADP48" s="7"/>
      <c r="ADQ48" s="7"/>
      <c r="ADR48" s="7"/>
      <c r="ADS48" s="7"/>
      <c r="ADT48" s="7"/>
      <c r="ADU48" s="7"/>
      <c r="ADV48" s="7"/>
      <c r="ADW48" s="7"/>
      <c r="ADX48" s="7"/>
      <c r="ADY48" s="7"/>
      <c r="ADZ48" s="7"/>
      <c r="AEA48" s="7"/>
      <c r="AEB48" s="7"/>
      <c r="AEC48" s="7"/>
      <c r="AED48" s="7"/>
      <c r="AEE48" s="7"/>
      <c r="AEF48" s="7"/>
      <c r="AEG48" s="7"/>
      <c r="AEH48" s="7"/>
      <c r="AEI48" s="7"/>
      <c r="AEJ48" s="7"/>
      <c r="AEK48" s="7"/>
      <c r="AEL48" s="7"/>
      <c r="AEM48" s="7"/>
      <c r="AEN48" s="7"/>
      <c r="AEO48" s="7"/>
      <c r="AEP48" s="7"/>
      <c r="AEQ48" s="7"/>
      <c r="AER48" s="7"/>
      <c r="AES48" s="7"/>
      <c r="AET48" s="7"/>
      <c r="AEU48" s="7"/>
      <c r="AEV48" s="7"/>
      <c r="AEW48" s="7"/>
      <c r="AEX48" s="7"/>
      <c r="AEY48" s="7"/>
      <c r="AEZ48" s="7"/>
      <c r="AFA48" s="7"/>
      <c r="AFB48" s="7"/>
      <c r="AFC48" s="7"/>
      <c r="AFD48" s="7"/>
      <c r="AFE48" s="7"/>
      <c r="AFF48" s="7"/>
      <c r="AFG48" s="7"/>
      <c r="AFH48" s="7"/>
      <c r="AFI48" s="7"/>
      <c r="AFJ48" s="7"/>
      <c r="AFK48" s="7"/>
      <c r="AFL48" s="7"/>
      <c r="AFM48" s="7"/>
      <c r="AFN48" s="7"/>
      <c r="AFO48" s="7"/>
      <c r="AFP48" s="7"/>
      <c r="AFQ48" s="7"/>
      <c r="AFR48" s="7"/>
      <c r="AFS48" s="7"/>
      <c r="AFT48" s="7"/>
      <c r="AFU48" s="7"/>
      <c r="AFV48" s="7"/>
      <c r="AFW48" s="7"/>
      <c r="AFX48" s="7"/>
      <c r="AFY48" s="7"/>
      <c r="AFZ48" s="7"/>
      <c r="AGA48" s="7"/>
      <c r="AGB48" s="7"/>
      <c r="AGC48" s="7"/>
      <c r="AGD48" s="7"/>
      <c r="AGE48" s="7"/>
      <c r="AGF48" s="7"/>
      <c r="AGG48" s="7"/>
      <c r="AGH48" s="7"/>
      <c r="AGI48" s="7"/>
      <c r="AGJ48" s="7"/>
      <c r="AGK48" s="7"/>
      <c r="AGL48" s="7"/>
      <c r="AGM48" s="7"/>
      <c r="AGN48" s="7"/>
      <c r="AGO48" s="7"/>
      <c r="AGP48" s="7"/>
      <c r="AGQ48" s="7"/>
      <c r="AGR48" s="7"/>
      <c r="AGS48" s="7"/>
      <c r="AGT48" s="7"/>
      <c r="AGU48" s="7"/>
      <c r="AGV48" s="7"/>
      <c r="AGW48" s="7"/>
      <c r="AGX48" s="7"/>
      <c r="AGY48" s="7"/>
      <c r="AGZ48" s="7"/>
      <c r="AHA48" s="7"/>
      <c r="AHB48" s="7"/>
      <c r="AHC48" s="7"/>
      <c r="AHD48" s="7"/>
      <c r="AHE48" s="7"/>
      <c r="AHF48" s="7"/>
      <c r="AHG48" s="7"/>
      <c r="AHH48" s="7"/>
      <c r="AHI48" s="7"/>
      <c r="AHJ48" s="7"/>
      <c r="AHK48" s="7"/>
      <c r="AHL48" s="7"/>
      <c r="AHM48" s="7"/>
      <c r="AHN48" s="7"/>
      <c r="AHO48" s="7"/>
      <c r="AHP48" s="7"/>
      <c r="AHQ48" s="7"/>
      <c r="AHR48" s="7"/>
      <c r="AHS48" s="7"/>
      <c r="AHT48" s="7"/>
      <c r="AHU48" s="7"/>
      <c r="AHV48" s="7"/>
      <c r="AHW48" s="7"/>
      <c r="AHX48" s="7"/>
      <c r="AHY48" s="7"/>
      <c r="AHZ48" s="7"/>
      <c r="AIA48" s="7"/>
      <c r="AIB48" s="7"/>
      <c r="AIC48" s="7"/>
      <c r="AID48" s="7"/>
      <c r="AIE48" s="7"/>
      <c r="AIF48" s="7"/>
      <c r="AIG48" s="7"/>
      <c r="AIH48" s="7"/>
      <c r="AII48" s="7"/>
      <c r="AIJ48" s="7"/>
      <c r="AIK48" s="7"/>
      <c r="AIL48" s="7"/>
      <c r="AIM48" s="7"/>
      <c r="AIN48" s="7"/>
      <c r="AIO48" s="7"/>
      <c r="AIP48" s="7"/>
      <c r="AIQ48" s="7"/>
      <c r="AIR48" s="7"/>
      <c r="AIS48" s="7"/>
      <c r="AIT48" s="7"/>
      <c r="AIU48" s="7"/>
      <c r="AIV48" s="7"/>
      <c r="AIW48" s="7"/>
      <c r="AIX48" s="7"/>
      <c r="AIY48" s="7"/>
      <c r="AIZ48" s="7"/>
      <c r="AJA48" s="7"/>
      <c r="AJB48" s="7"/>
      <c r="AJC48" s="7"/>
      <c r="AJD48" s="7"/>
      <c r="AJE48" s="7"/>
      <c r="AJF48" s="7"/>
      <c r="AJG48" s="7"/>
      <c r="AJH48" s="7"/>
      <c r="AJI48" s="7"/>
      <c r="AJJ48" s="7"/>
      <c r="AJK48" s="7"/>
      <c r="AJL48" s="7"/>
      <c r="AJM48" s="7"/>
      <c r="AJN48" s="7"/>
      <c r="AJO48" s="7"/>
      <c r="AJP48" s="7"/>
      <c r="AJQ48" s="7"/>
      <c r="AJR48" s="7"/>
      <c r="AJS48" s="7"/>
      <c r="AJT48" s="7"/>
      <c r="AJU48" s="7"/>
      <c r="AJV48" s="7"/>
      <c r="AJW48" s="7"/>
      <c r="AJX48" s="7"/>
      <c r="AJY48" s="7"/>
      <c r="AJZ48" s="7"/>
      <c r="AKA48" s="7"/>
      <c r="AKB48" s="7"/>
      <c r="AKC48" s="7"/>
      <c r="AKD48" s="7"/>
      <c r="AKE48" s="7"/>
      <c r="AKF48" s="7"/>
      <c r="AKG48" s="7"/>
      <c r="AKH48" s="7"/>
      <c r="AKI48" s="7"/>
      <c r="AKJ48" s="7"/>
      <c r="AKK48" s="7"/>
      <c r="AKL48" s="7"/>
      <c r="AKM48" s="7"/>
      <c r="AKN48" s="7"/>
      <c r="AKO48" s="7"/>
      <c r="AKP48" s="7"/>
      <c r="AKQ48" s="7"/>
      <c r="AKR48" s="7"/>
      <c r="AKS48" s="7"/>
      <c r="AKT48" s="7"/>
      <c r="AKU48" s="7"/>
      <c r="AKV48" s="7"/>
      <c r="AKW48" s="7"/>
      <c r="AKX48" s="7"/>
      <c r="AKY48" s="7"/>
      <c r="AKZ48" s="7"/>
      <c r="ALA48" s="7"/>
      <c r="ALB48" s="7"/>
      <c r="ALC48" s="7"/>
      <c r="ALD48" s="7"/>
      <c r="ALE48" s="7"/>
      <c r="ALF48" s="7"/>
      <c r="ALG48" s="7"/>
      <c r="ALH48" s="7"/>
      <c r="ALI48" s="7"/>
      <c r="ALJ48" s="7"/>
      <c r="ALK48" s="7"/>
      <c r="ALL48" s="7"/>
      <c r="ALM48" s="7"/>
      <c r="ALN48" s="7"/>
      <c r="ALO48" s="7"/>
      <c r="ALP48" s="7"/>
      <c r="ALQ48" s="7"/>
      <c r="ALR48" s="7"/>
      <c r="ALS48" s="7"/>
      <c r="ALT48" s="7"/>
      <c r="ALU48" s="7"/>
      <c r="ALV48" s="7"/>
      <c r="ALW48" s="7"/>
      <c r="ALX48" s="7"/>
      <c r="ALY48" s="7"/>
      <c r="ALZ48" s="7"/>
      <c r="AMA48" s="7"/>
      <c r="AMB48" s="7"/>
      <c r="AMC48" s="7"/>
      <c r="AMD48" s="7"/>
      <c r="AME48" s="7"/>
      <c r="AMF48" s="7"/>
      <c r="AMG48" s="7"/>
      <c r="AMH48" s="7"/>
      <c r="AMI48" s="7"/>
      <c r="AMJ48" s="7"/>
      <c r="AMK48" s="7"/>
    </row>
    <row r="49" spans="1:1025" s="8" customFormat="1" ht="42.75" customHeight="1" x14ac:dyDescent="0.25">
      <c r="A49" s="9"/>
      <c r="B49" s="9"/>
      <c r="C49" s="22">
        <v>4270</v>
      </c>
      <c r="D49" s="22" t="s">
        <v>157</v>
      </c>
      <c r="E49" s="23">
        <v>80000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  <c r="IW49" s="7"/>
      <c r="IX49" s="7"/>
      <c r="IY49" s="7"/>
      <c r="IZ49" s="7"/>
      <c r="JA49" s="7"/>
      <c r="JB49" s="7"/>
      <c r="JC49" s="7"/>
      <c r="JD49" s="7"/>
      <c r="JE49" s="7"/>
      <c r="JF49" s="7"/>
      <c r="JG49" s="7"/>
      <c r="JH49" s="7"/>
      <c r="JI49" s="7"/>
      <c r="JJ49" s="7"/>
      <c r="JK49" s="7"/>
      <c r="JL49" s="7"/>
      <c r="JM49" s="7"/>
      <c r="JN49" s="7"/>
      <c r="JO49" s="7"/>
      <c r="JP49" s="7"/>
      <c r="JQ49" s="7"/>
      <c r="JR49" s="7"/>
      <c r="JS49" s="7"/>
      <c r="JT49" s="7"/>
      <c r="JU49" s="7"/>
      <c r="JV49" s="7"/>
      <c r="JW49" s="7"/>
      <c r="JX49" s="7"/>
      <c r="JY49" s="7"/>
      <c r="JZ49" s="7"/>
      <c r="KA49" s="7"/>
      <c r="KB49" s="7"/>
      <c r="KC49" s="7"/>
      <c r="KD49" s="7"/>
      <c r="KE49" s="7"/>
      <c r="KF49" s="7"/>
      <c r="KG49" s="7"/>
      <c r="KH49" s="7"/>
      <c r="KI49" s="7"/>
      <c r="KJ49" s="7"/>
      <c r="KK49" s="7"/>
      <c r="KL49" s="7"/>
      <c r="KM49" s="7"/>
      <c r="KN49" s="7"/>
      <c r="KO49" s="7"/>
      <c r="KP49" s="7"/>
      <c r="KQ49" s="7"/>
      <c r="KR49" s="7"/>
      <c r="KS49" s="7"/>
      <c r="KT49" s="7"/>
      <c r="KU49" s="7"/>
      <c r="KV49" s="7"/>
      <c r="KW49" s="7"/>
      <c r="KX49" s="7"/>
      <c r="KY49" s="7"/>
      <c r="KZ49" s="7"/>
      <c r="LA49" s="7"/>
      <c r="LB49" s="7"/>
      <c r="LC49" s="7"/>
      <c r="LD49" s="7"/>
      <c r="LE49" s="7"/>
      <c r="LF49" s="7"/>
      <c r="LG49" s="7"/>
      <c r="LH49" s="7"/>
      <c r="LI49" s="7"/>
      <c r="LJ49" s="7"/>
      <c r="LK49" s="7"/>
      <c r="LL49" s="7"/>
      <c r="LM49" s="7"/>
      <c r="LN49" s="7"/>
      <c r="LO49" s="7"/>
      <c r="LP49" s="7"/>
      <c r="LQ49" s="7"/>
      <c r="LR49" s="7"/>
      <c r="LS49" s="7"/>
      <c r="LT49" s="7"/>
      <c r="LU49" s="7"/>
      <c r="LV49" s="7"/>
      <c r="LW49" s="7"/>
      <c r="LX49" s="7"/>
      <c r="LY49" s="7"/>
      <c r="LZ49" s="7"/>
      <c r="MA49" s="7"/>
      <c r="MB49" s="7"/>
      <c r="MC49" s="7"/>
      <c r="MD49" s="7"/>
      <c r="ME49" s="7"/>
      <c r="MF49" s="7"/>
      <c r="MG49" s="7"/>
      <c r="MH49" s="7"/>
      <c r="MI49" s="7"/>
      <c r="MJ49" s="7"/>
      <c r="MK49" s="7"/>
      <c r="ML49" s="7"/>
      <c r="MM49" s="7"/>
      <c r="MN49" s="7"/>
      <c r="MO49" s="7"/>
      <c r="MP49" s="7"/>
      <c r="MQ49" s="7"/>
      <c r="MR49" s="7"/>
      <c r="MS49" s="7"/>
      <c r="MT49" s="7"/>
      <c r="MU49" s="7"/>
      <c r="MV49" s="7"/>
      <c r="MW49" s="7"/>
      <c r="MX49" s="7"/>
      <c r="MY49" s="7"/>
      <c r="MZ49" s="7"/>
      <c r="NA49" s="7"/>
      <c r="NB49" s="7"/>
      <c r="NC49" s="7"/>
      <c r="ND49" s="7"/>
      <c r="NE49" s="7"/>
      <c r="NF49" s="7"/>
      <c r="NG49" s="7"/>
      <c r="NH49" s="7"/>
      <c r="NI49" s="7"/>
      <c r="NJ49" s="7"/>
      <c r="NK49" s="7"/>
      <c r="NL49" s="7"/>
      <c r="NM49" s="7"/>
      <c r="NN49" s="7"/>
      <c r="NO49" s="7"/>
      <c r="NP49" s="7"/>
      <c r="NQ49" s="7"/>
      <c r="NR49" s="7"/>
      <c r="NS49" s="7"/>
      <c r="NT49" s="7"/>
      <c r="NU49" s="7"/>
      <c r="NV49" s="7"/>
      <c r="NW49" s="7"/>
      <c r="NX49" s="7"/>
      <c r="NY49" s="7"/>
      <c r="NZ49" s="7"/>
      <c r="OA49" s="7"/>
      <c r="OB49" s="7"/>
      <c r="OC49" s="7"/>
      <c r="OD49" s="7"/>
      <c r="OE49" s="7"/>
      <c r="OF49" s="7"/>
      <c r="OG49" s="7"/>
      <c r="OH49" s="7"/>
      <c r="OI49" s="7"/>
      <c r="OJ49" s="7"/>
      <c r="OK49" s="7"/>
      <c r="OL49" s="7"/>
      <c r="OM49" s="7"/>
      <c r="ON49" s="7"/>
      <c r="OO49" s="7"/>
      <c r="OP49" s="7"/>
      <c r="OQ49" s="7"/>
      <c r="OR49" s="7"/>
      <c r="OS49" s="7"/>
      <c r="OT49" s="7"/>
      <c r="OU49" s="7"/>
      <c r="OV49" s="7"/>
      <c r="OW49" s="7"/>
      <c r="OX49" s="7"/>
      <c r="OY49" s="7"/>
      <c r="OZ49" s="7"/>
      <c r="PA49" s="7"/>
      <c r="PB49" s="7"/>
      <c r="PC49" s="7"/>
      <c r="PD49" s="7"/>
      <c r="PE49" s="7"/>
      <c r="PF49" s="7"/>
      <c r="PG49" s="7"/>
      <c r="PH49" s="7"/>
      <c r="PI49" s="7"/>
      <c r="PJ49" s="7"/>
      <c r="PK49" s="7"/>
      <c r="PL49" s="7"/>
      <c r="PM49" s="7"/>
      <c r="PN49" s="7"/>
      <c r="PO49" s="7"/>
      <c r="PP49" s="7"/>
      <c r="PQ49" s="7"/>
      <c r="PR49" s="7"/>
      <c r="PS49" s="7"/>
      <c r="PT49" s="7"/>
      <c r="PU49" s="7"/>
      <c r="PV49" s="7"/>
      <c r="PW49" s="7"/>
      <c r="PX49" s="7"/>
      <c r="PY49" s="7"/>
      <c r="PZ49" s="7"/>
      <c r="QA49" s="7"/>
      <c r="QB49" s="7"/>
      <c r="QC49" s="7"/>
      <c r="QD49" s="7"/>
      <c r="QE49" s="7"/>
      <c r="QF49" s="7"/>
      <c r="QG49" s="7"/>
      <c r="QH49" s="7"/>
      <c r="QI49" s="7"/>
      <c r="QJ49" s="7"/>
      <c r="QK49" s="7"/>
      <c r="QL49" s="7"/>
      <c r="QM49" s="7"/>
      <c r="QN49" s="7"/>
      <c r="QO49" s="7"/>
      <c r="QP49" s="7"/>
      <c r="QQ49" s="7"/>
      <c r="QR49" s="7"/>
      <c r="QS49" s="7"/>
      <c r="QT49" s="7"/>
      <c r="QU49" s="7"/>
      <c r="QV49" s="7"/>
      <c r="QW49" s="7"/>
      <c r="QX49" s="7"/>
      <c r="QY49" s="7"/>
      <c r="QZ49" s="7"/>
      <c r="RA49" s="7"/>
      <c r="RB49" s="7"/>
      <c r="RC49" s="7"/>
      <c r="RD49" s="7"/>
      <c r="RE49" s="7"/>
      <c r="RF49" s="7"/>
      <c r="RG49" s="7"/>
      <c r="RH49" s="7"/>
      <c r="RI49" s="7"/>
      <c r="RJ49" s="7"/>
      <c r="RK49" s="7"/>
      <c r="RL49" s="7"/>
      <c r="RM49" s="7"/>
      <c r="RN49" s="7"/>
      <c r="RO49" s="7"/>
      <c r="RP49" s="7"/>
      <c r="RQ49" s="7"/>
      <c r="RR49" s="7"/>
      <c r="RS49" s="7"/>
      <c r="RT49" s="7"/>
      <c r="RU49" s="7"/>
      <c r="RV49" s="7"/>
      <c r="RW49" s="7"/>
      <c r="RX49" s="7"/>
      <c r="RY49" s="7"/>
      <c r="RZ49" s="7"/>
      <c r="SA49" s="7"/>
      <c r="SB49" s="7"/>
      <c r="SC49" s="7"/>
      <c r="SD49" s="7"/>
      <c r="SE49" s="7"/>
      <c r="SF49" s="7"/>
      <c r="SG49" s="7"/>
      <c r="SH49" s="7"/>
      <c r="SI49" s="7"/>
      <c r="SJ49" s="7"/>
      <c r="SK49" s="7"/>
      <c r="SL49" s="7"/>
      <c r="SM49" s="7"/>
      <c r="SN49" s="7"/>
      <c r="SO49" s="7"/>
      <c r="SP49" s="7"/>
      <c r="SQ49" s="7"/>
      <c r="SR49" s="7"/>
      <c r="SS49" s="7"/>
      <c r="ST49" s="7"/>
      <c r="SU49" s="7"/>
      <c r="SV49" s="7"/>
      <c r="SW49" s="7"/>
      <c r="SX49" s="7"/>
      <c r="SY49" s="7"/>
      <c r="SZ49" s="7"/>
      <c r="TA49" s="7"/>
      <c r="TB49" s="7"/>
      <c r="TC49" s="7"/>
      <c r="TD49" s="7"/>
      <c r="TE49" s="7"/>
      <c r="TF49" s="7"/>
      <c r="TG49" s="7"/>
      <c r="TH49" s="7"/>
      <c r="TI49" s="7"/>
      <c r="TJ49" s="7"/>
      <c r="TK49" s="7"/>
      <c r="TL49" s="7"/>
      <c r="TM49" s="7"/>
      <c r="TN49" s="7"/>
      <c r="TO49" s="7"/>
      <c r="TP49" s="7"/>
      <c r="TQ49" s="7"/>
      <c r="TR49" s="7"/>
      <c r="TS49" s="7"/>
      <c r="TT49" s="7"/>
      <c r="TU49" s="7"/>
      <c r="TV49" s="7"/>
      <c r="TW49" s="7"/>
      <c r="TX49" s="7"/>
      <c r="TY49" s="7"/>
      <c r="TZ49" s="7"/>
      <c r="UA49" s="7"/>
      <c r="UB49" s="7"/>
      <c r="UC49" s="7"/>
      <c r="UD49" s="7"/>
      <c r="UE49" s="7"/>
      <c r="UF49" s="7"/>
      <c r="UG49" s="7"/>
      <c r="UH49" s="7"/>
      <c r="UI49" s="7"/>
      <c r="UJ49" s="7"/>
      <c r="UK49" s="7"/>
      <c r="UL49" s="7"/>
      <c r="UM49" s="7"/>
      <c r="UN49" s="7"/>
      <c r="UO49" s="7"/>
      <c r="UP49" s="7"/>
      <c r="UQ49" s="7"/>
      <c r="UR49" s="7"/>
      <c r="US49" s="7"/>
      <c r="UT49" s="7"/>
      <c r="UU49" s="7"/>
      <c r="UV49" s="7"/>
      <c r="UW49" s="7"/>
      <c r="UX49" s="7"/>
      <c r="UY49" s="7"/>
      <c r="UZ49" s="7"/>
      <c r="VA49" s="7"/>
      <c r="VB49" s="7"/>
      <c r="VC49" s="7"/>
      <c r="VD49" s="7"/>
      <c r="VE49" s="7"/>
      <c r="VF49" s="7"/>
      <c r="VG49" s="7"/>
      <c r="VH49" s="7"/>
      <c r="VI49" s="7"/>
      <c r="VJ49" s="7"/>
      <c r="VK49" s="7"/>
      <c r="VL49" s="7"/>
      <c r="VM49" s="7"/>
      <c r="VN49" s="7"/>
      <c r="VO49" s="7"/>
      <c r="VP49" s="7"/>
      <c r="VQ49" s="7"/>
      <c r="VR49" s="7"/>
      <c r="VS49" s="7"/>
      <c r="VT49" s="7"/>
      <c r="VU49" s="7"/>
      <c r="VV49" s="7"/>
      <c r="VW49" s="7"/>
      <c r="VX49" s="7"/>
      <c r="VY49" s="7"/>
      <c r="VZ49" s="7"/>
      <c r="WA49" s="7"/>
      <c r="WB49" s="7"/>
      <c r="WC49" s="7"/>
      <c r="WD49" s="7"/>
      <c r="WE49" s="7"/>
      <c r="WF49" s="7"/>
      <c r="WG49" s="7"/>
      <c r="WH49" s="7"/>
      <c r="WI49" s="7"/>
      <c r="WJ49" s="7"/>
      <c r="WK49" s="7"/>
      <c r="WL49" s="7"/>
      <c r="WM49" s="7"/>
      <c r="WN49" s="7"/>
      <c r="WO49" s="7"/>
      <c r="WP49" s="7"/>
      <c r="WQ49" s="7"/>
      <c r="WR49" s="7"/>
      <c r="WS49" s="7"/>
      <c r="WT49" s="7"/>
      <c r="WU49" s="7"/>
      <c r="WV49" s="7"/>
      <c r="WW49" s="7"/>
      <c r="WX49" s="7"/>
      <c r="WY49" s="7"/>
      <c r="WZ49" s="7"/>
      <c r="XA49" s="7"/>
      <c r="XB49" s="7"/>
      <c r="XC49" s="7"/>
      <c r="XD49" s="7"/>
      <c r="XE49" s="7"/>
      <c r="XF49" s="7"/>
      <c r="XG49" s="7"/>
      <c r="XH49" s="7"/>
      <c r="XI49" s="7"/>
      <c r="XJ49" s="7"/>
      <c r="XK49" s="7"/>
      <c r="XL49" s="7"/>
      <c r="XM49" s="7"/>
      <c r="XN49" s="7"/>
      <c r="XO49" s="7"/>
      <c r="XP49" s="7"/>
      <c r="XQ49" s="7"/>
      <c r="XR49" s="7"/>
      <c r="XS49" s="7"/>
      <c r="XT49" s="7"/>
      <c r="XU49" s="7"/>
      <c r="XV49" s="7"/>
      <c r="XW49" s="7"/>
      <c r="XX49" s="7"/>
      <c r="XY49" s="7"/>
      <c r="XZ49" s="7"/>
      <c r="YA49" s="7"/>
      <c r="YB49" s="7"/>
      <c r="YC49" s="7"/>
      <c r="YD49" s="7"/>
      <c r="YE49" s="7"/>
      <c r="YF49" s="7"/>
      <c r="YG49" s="7"/>
      <c r="YH49" s="7"/>
      <c r="YI49" s="7"/>
      <c r="YJ49" s="7"/>
      <c r="YK49" s="7"/>
      <c r="YL49" s="7"/>
      <c r="YM49" s="7"/>
      <c r="YN49" s="7"/>
      <c r="YO49" s="7"/>
      <c r="YP49" s="7"/>
      <c r="YQ49" s="7"/>
      <c r="YR49" s="7"/>
      <c r="YS49" s="7"/>
      <c r="YT49" s="7"/>
      <c r="YU49" s="7"/>
      <c r="YV49" s="7"/>
      <c r="YW49" s="7"/>
      <c r="YX49" s="7"/>
      <c r="YY49" s="7"/>
      <c r="YZ49" s="7"/>
      <c r="ZA49" s="7"/>
      <c r="ZB49" s="7"/>
      <c r="ZC49" s="7"/>
      <c r="ZD49" s="7"/>
      <c r="ZE49" s="7"/>
      <c r="ZF49" s="7"/>
      <c r="ZG49" s="7"/>
      <c r="ZH49" s="7"/>
      <c r="ZI49" s="7"/>
      <c r="ZJ49" s="7"/>
      <c r="ZK49" s="7"/>
      <c r="ZL49" s="7"/>
      <c r="ZM49" s="7"/>
      <c r="ZN49" s="7"/>
      <c r="ZO49" s="7"/>
      <c r="ZP49" s="7"/>
      <c r="ZQ49" s="7"/>
      <c r="ZR49" s="7"/>
      <c r="ZS49" s="7"/>
      <c r="ZT49" s="7"/>
      <c r="ZU49" s="7"/>
      <c r="ZV49" s="7"/>
      <c r="ZW49" s="7"/>
      <c r="ZX49" s="7"/>
      <c r="ZY49" s="7"/>
      <c r="ZZ49" s="7"/>
      <c r="AAA49" s="7"/>
      <c r="AAB49" s="7"/>
      <c r="AAC49" s="7"/>
      <c r="AAD49" s="7"/>
      <c r="AAE49" s="7"/>
      <c r="AAF49" s="7"/>
      <c r="AAG49" s="7"/>
      <c r="AAH49" s="7"/>
      <c r="AAI49" s="7"/>
      <c r="AAJ49" s="7"/>
      <c r="AAK49" s="7"/>
      <c r="AAL49" s="7"/>
      <c r="AAM49" s="7"/>
      <c r="AAN49" s="7"/>
      <c r="AAO49" s="7"/>
      <c r="AAP49" s="7"/>
      <c r="AAQ49" s="7"/>
      <c r="AAR49" s="7"/>
      <c r="AAS49" s="7"/>
      <c r="AAT49" s="7"/>
      <c r="AAU49" s="7"/>
      <c r="AAV49" s="7"/>
      <c r="AAW49" s="7"/>
      <c r="AAX49" s="7"/>
      <c r="AAY49" s="7"/>
      <c r="AAZ49" s="7"/>
      <c r="ABA49" s="7"/>
      <c r="ABB49" s="7"/>
      <c r="ABC49" s="7"/>
      <c r="ABD49" s="7"/>
      <c r="ABE49" s="7"/>
      <c r="ABF49" s="7"/>
      <c r="ABG49" s="7"/>
      <c r="ABH49" s="7"/>
      <c r="ABI49" s="7"/>
      <c r="ABJ49" s="7"/>
      <c r="ABK49" s="7"/>
      <c r="ABL49" s="7"/>
      <c r="ABM49" s="7"/>
      <c r="ABN49" s="7"/>
      <c r="ABO49" s="7"/>
      <c r="ABP49" s="7"/>
      <c r="ABQ49" s="7"/>
      <c r="ABR49" s="7"/>
      <c r="ABS49" s="7"/>
      <c r="ABT49" s="7"/>
      <c r="ABU49" s="7"/>
      <c r="ABV49" s="7"/>
      <c r="ABW49" s="7"/>
      <c r="ABX49" s="7"/>
      <c r="ABY49" s="7"/>
      <c r="ABZ49" s="7"/>
      <c r="ACA49" s="7"/>
      <c r="ACB49" s="7"/>
      <c r="ACC49" s="7"/>
      <c r="ACD49" s="7"/>
      <c r="ACE49" s="7"/>
      <c r="ACF49" s="7"/>
      <c r="ACG49" s="7"/>
      <c r="ACH49" s="7"/>
      <c r="ACI49" s="7"/>
      <c r="ACJ49" s="7"/>
      <c r="ACK49" s="7"/>
      <c r="ACL49" s="7"/>
      <c r="ACM49" s="7"/>
      <c r="ACN49" s="7"/>
      <c r="ACO49" s="7"/>
      <c r="ACP49" s="7"/>
      <c r="ACQ49" s="7"/>
      <c r="ACR49" s="7"/>
      <c r="ACS49" s="7"/>
      <c r="ACT49" s="7"/>
      <c r="ACU49" s="7"/>
      <c r="ACV49" s="7"/>
      <c r="ACW49" s="7"/>
      <c r="ACX49" s="7"/>
      <c r="ACY49" s="7"/>
      <c r="ACZ49" s="7"/>
      <c r="ADA49" s="7"/>
      <c r="ADB49" s="7"/>
      <c r="ADC49" s="7"/>
      <c r="ADD49" s="7"/>
      <c r="ADE49" s="7"/>
      <c r="ADF49" s="7"/>
      <c r="ADG49" s="7"/>
      <c r="ADH49" s="7"/>
      <c r="ADI49" s="7"/>
      <c r="ADJ49" s="7"/>
      <c r="ADK49" s="7"/>
      <c r="ADL49" s="7"/>
      <c r="ADM49" s="7"/>
      <c r="ADN49" s="7"/>
      <c r="ADO49" s="7"/>
      <c r="ADP49" s="7"/>
      <c r="ADQ49" s="7"/>
      <c r="ADR49" s="7"/>
      <c r="ADS49" s="7"/>
      <c r="ADT49" s="7"/>
      <c r="ADU49" s="7"/>
      <c r="ADV49" s="7"/>
      <c r="ADW49" s="7"/>
      <c r="ADX49" s="7"/>
      <c r="ADY49" s="7"/>
      <c r="ADZ49" s="7"/>
      <c r="AEA49" s="7"/>
      <c r="AEB49" s="7"/>
      <c r="AEC49" s="7"/>
      <c r="AED49" s="7"/>
      <c r="AEE49" s="7"/>
      <c r="AEF49" s="7"/>
      <c r="AEG49" s="7"/>
      <c r="AEH49" s="7"/>
      <c r="AEI49" s="7"/>
      <c r="AEJ49" s="7"/>
      <c r="AEK49" s="7"/>
      <c r="AEL49" s="7"/>
      <c r="AEM49" s="7"/>
      <c r="AEN49" s="7"/>
      <c r="AEO49" s="7"/>
      <c r="AEP49" s="7"/>
      <c r="AEQ49" s="7"/>
      <c r="AER49" s="7"/>
      <c r="AES49" s="7"/>
      <c r="AET49" s="7"/>
      <c r="AEU49" s="7"/>
      <c r="AEV49" s="7"/>
      <c r="AEW49" s="7"/>
      <c r="AEX49" s="7"/>
      <c r="AEY49" s="7"/>
      <c r="AEZ49" s="7"/>
      <c r="AFA49" s="7"/>
      <c r="AFB49" s="7"/>
      <c r="AFC49" s="7"/>
      <c r="AFD49" s="7"/>
      <c r="AFE49" s="7"/>
      <c r="AFF49" s="7"/>
      <c r="AFG49" s="7"/>
      <c r="AFH49" s="7"/>
      <c r="AFI49" s="7"/>
      <c r="AFJ49" s="7"/>
      <c r="AFK49" s="7"/>
      <c r="AFL49" s="7"/>
      <c r="AFM49" s="7"/>
      <c r="AFN49" s="7"/>
      <c r="AFO49" s="7"/>
      <c r="AFP49" s="7"/>
      <c r="AFQ49" s="7"/>
      <c r="AFR49" s="7"/>
      <c r="AFS49" s="7"/>
      <c r="AFT49" s="7"/>
      <c r="AFU49" s="7"/>
      <c r="AFV49" s="7"/>
      <c r="AFW49" s="7"/>
      <c r="AFX49" s="7"/>
      <c r="AFY49" s="7"/>
      <c r="AFZ49" s="7"/>
      <c r="AGA49" s="7"/>
      <c r="AGB49" s="7"/>
      <c r="AGC49" s="7"/>
      <c r="AGD49" s="7"/>
      <c r="AGE49" s="7"/>
      <c r="AGF49" s="7"/>
      <c r="AGG49" s="7"/>
      <c r="AGH49" s="7"/>
      <c r="AGI49" s="7"/>
      <c r="AGJ49" s="7"/>
      <c r="AGK49" s="7"/>
      <c r="AGL49" s="7"/>
      <c r="AGM49" s="7"/>
      <c r="AGN49" s="7"/>
      <c r="AGO49" s="7"/>
      <c r="AGP49" s="7"/>
      <c r="AGQ49" s="7"/>
      <c r="AGR49" s="7"/>
      <c r="AGS49" s="7"/>
      <c r="AGT49" s="7"/>
      <c r="AGU49" s="7"/>
      <c r="AGV49" s="7"/>
      <c r="AGW49" s="7"/>
      <c r="AGX49" s="7"/>
      <c r="AGY49" s="7"/>
      <c r="AGZ49" s="7"/>
      <c r="AHA49" s="7"/>
      <c r="AHB49" s="7"/>
      <c r="AHC49" s="7"/>
      <c r="AHD49" s="7"/>
      <c r="AHE49" s="7"/>
      <c r="AHF49" s="7"/>
      <c r="AHG49" s="7"/>
      <c r="AHH49" s="7"/>
      <c r="AHI49" s="7"/>
      <c r="AHJ49" s="7"/>
      <c r="AHK49" s="7"/>
      <c r="AHL49" s="7"/>
      <c r="AHM49" s="7"/>
      <c r="AHN49" s="7"/>
      <c r="AHO49" s="7"/>
      <c r="AHP49" s="7"/>
      <c r="AHQ49" s="7"/>
      <c r="AHR49" s="7"/>
      <c r="AHS49" s="7"/>
      <c r="AHT49" s="7"/>
      <c r="AHU49" s="7"/>
      <c r="AHV49" s="7"/>
      <c r="AHW49" s="7"/>
      <c r="AHX49" s="7"/>
      <c r="AHY49" s="7"/>
      <c r="AHZ49" s="7"/>
      <c r="AIA49" s="7"/>
      <c r="AIB49" s="7"/>
      <c r="AIC49" s="7"/>
      <c r="AID49" s="7"/>
      <c r="AIE49" s="7"/>
      <c r="AIF49" s="7"/>
      <c r="AIG49" s="7"/>
      <c r="AIH49" s="7"/>
      <c r="AII49" s="7"/>
      <c r="AIJ49" s="7"/>
      <c r="AIK49" s="7"/>
      <c r="AIL49" s="7"/>
      <c r="AIM49" s="7"/>
      <c r="AIN49" s="7"/>
      <c r="AIO49" s="7"/>
      <c r="AIP49" s="7"/>
      <c r="AIQ49" s="7"/>
      <c r="AIR49" s="7"/>
      <c r="AIS49" s="7"/>
      <c r="AIT49" s="7"/>
      <c r="AIU49" s="7"/>
      <c r="AIV49" s="7"/>
      <c r="AIW49" s="7"/>
      <c r="AIX49" s="7"/>
      <c r="AIY49" s="7"/>
      <c r="AIZ49" s="7"/>
      <c r="AJA49" s="7"/>
      <c r="AJB49" s="7"/>
      <c r="AJC49" s="7"/>
      <c r="AJD49" s="7"/>
      <c r="AJE49" s="7"/>
      <c r="AJF49" s="7"/>
      <c r="AJG49" s="7"/>
      <c r="AJH49" s="7"/>
      <c r="AJI49" s="7"/>
      <c r="AJJ49" s="7"/>
      <c r="AJK49" s="7"/>
      <c r="AJL49" s="7"/>
      <c r="AJM49" s="7"/>
      <c r="AJN49" s="7"/>
      <c r="AJO49" s="7"/>
      <c r="AJP49" s="7"/>
      <c r="AJQ49" s="7"/>
      <c r="AJR49" s="7"/>
      <c r="AJS49" s="7"/>
      <c r="AJT49" s="7"/>
      <c r="AJU49" s="7"/>
      <c r="AJV49" s="7"/>
      <c r="AJW49" s="7"/>
      <c r="AJX49" s="7"/>
      <c r="AJY49" s="7"/>
      <c r="AJZ49" s="7"/>
      <c r="AKA49" s="7"/>
      <c r="AKB49" s="7"/>
      <c r="AKC49" s="7"/>
      <c r="AKD49" s="7"/>
      <c r="AKE49" s="7"/>
      <c r="AKF49" s="7"/>
      <c r="AKG49" s="7"/>
      <c r="AKH49" s="7"/>
      <c r="AKI49" s="7"/>
      <c r="AKJ49" s="7"/>
      <c r="AKK49" s="7"/>
      <c r="AKL49" s="7"/>
      <c r="AKM49" s="7"/>
      <c r="AKN49" s="7"/>
      <c r="AKO49" s="7"/>
      <c r="AKP49" s="7"/>
      <c r="AKQ49" s="7"/>
      <c r="AKR49" s="7"/>
      <c r="AKS49" s="7"/>
      <c r="AKT49" s="7"/>
      <c r="AKU49" s="7"/>
      <c r="AKV49" s="7"/>
      <c r="AKW49" s="7"/>
      <c r="AKX49" s="7"/>
      <c r="AKY49" s="7"/>
      <c r="AKZ49" s="7"/>
      <c r="ALA49" s="7"/>
      <c r="ALB49" s="7"/>
      <c r="ALC49" s="7"/>
      <c r="ALD49" s="7"/>
      <c r="ALE49" s="7"/>
      <c r="ALF49" s="7"/>
      <c r="ALG49" s="7"/>
      <c r="ALH49" s="7"/>
      <c r="ALI49" s="7"/>
      <c r="ALJ49" s="7"/>
      <c r="ALK49" s="7"/>
      <c r="ALL49" s="7"/>
      <c r="ALM49" s="7"/>
      <c r="ALN49" s="7"/>
      <c r="ALO49" s="7"/>
      <c r="ALP49" s="7"/>
      <c r="ALQ49" s="7"/>
      <c r="ALR49" s="7"/>
      <c r="ALS49" s="7"/>
      <c r="ALT49" s="7"/>
      <c r="ALU49" s="7"/>
      <c r="ALV49" s="7"/>
      <c r="ALW49" s="7"/>
      <c r="ALX49" s="7"/>
      <c r="ALY49" s="7"/>
      <c r="ALZ49" s="7"/>
      <c r="AMA49" s="7"/>
      <c r="AMB49" s="7"/>
      <c r="AMC49" s="7"/>
      <c r="AMD49" s="7"/>
      <c r="AME49" s="7"/>
      <c r="AMF49" s="7"/>
      <c r="AMG49" s="7"/>
      <c r="AMH49" s="7"/>
      <c r="AMI49" s="7"/>
      <c r="AMJ49" s="7"/>
      <c r="AMK49" s="7"/>
    </row>
    <row r="50" spans="1:1025" ht="53.25" customHeight="1" x14ac:dyDescent="0.25">
      <c r="A50" s="9"/>
      <c r="B50" s="9"/>
      <c r="C50" s="22">
        <v>4300</v>
      </c>
      <c r="D50" s="22" t="s">
        <v>218</v>
      </c>
      <c r="E50" s="36">
        <v>150000</v>
      </c>
    </row>
    <row r="51" spans="1:1025" ht="25.5" customHeight="1" x14ac:dyDescent="0.25">
      <c r="A51" s="9"/>
      <c r="B51" s="22"/>
      <c r="C51" s="22">
        <v>4430</v>
      </c>
      <c r="D51" s="22" t="s">
        <v>37</v>
      </c>
      <c r="E51" s="36">
        <v>2000</v>
      </c>
      <c r="F51" s="6"/>
    </row>
    <row r="52" spans="1:1025" ht="126" customHeight="1" x14ac:dyDescent="0.25">
      <c r="A52" s="9"/>
      <c r="B52" s="9"/>
      <c r="C52" s="22">
        <v>6050</v>
      </c>
      <c r="D52" s="22" t="s">
        <v>156</v>
      </c>
      <c r="E52" s="36">
        <v>1440000</v>
      </c>
    </row>
    <row r="53" spans="1:1025" ht="27" customHeight="1" x14ac:dyDescent="0.25">
      <c r="A53" s="22"/>
      <c r="B53" s="30">
        <v>60095</v>
      </c>
      <c r="C53" s="22"/>
      <c r="D53" s="22" t="s">
        <v>63</v>
      </c>
      <c r="E53" s="31">
        <v>1000</v>
      </c>
      <c r="F53" s="6"/>
    </row>
    <row r="54" spans="1:1025" ht="39.75" customHeight="1" x14ac:dyDescent="0.25">
      <c r="A54" s="9"/>
      <c r="B54" s="10"/>
      <c r="C54" s="22">
        <v>4210</v>
      </c>
      <c r="D54" s="22" t="s">
        <v>211</v>
      </c>
      <c r="E54" s="31">
        <v>500</v>
      </c>
    </row>
    <row r="55" spans="1:1025" ht="28.5" customHeight="1" x14ac:dyDescent="0.25">
      <c r="A55" s="9"/>
      <c r="B55" s="10"/>
      <c r="C55" s="24" t="s">
        <v>30</v>
      </c>
      <c r="D55" s="25" t="s">
        <v>31</v>
      </c>
      <c r="E55" s="27" t="s">
        <v>158</v>
      </c>
    </row>
    <row r="56" spans="1:1025" ht="25.5" customHeight="1" x14ac:dyDescent="0.25">
      <c r="A56" s="29">
        <v>700</v>
      </c>
      <c r="B56" s="29"/>
      <c r="C56" s="19"/>
      <c r="D56" s="19" t="s">
        <v>49</v>
      </c>
      <c r="E56" s="20">
        <f>SUM(E57+E65)</f>
        <v>222209.15</v>
      </c>
    </row>
    <row r="57" spans="1:1025" ht="21.75" customHeight="1" x14ac:dyDescent="0.25">
      <c r="A57" s="30"/>
      <c r="B57" s="30">
        <v>70005</v>
      </c>
      <c r="C57" s="22"/>
      <c r="D57" s="22" t="s">
        <v>50</v>
      </c>
      <c r="E57" s="41">
        <f>SUM(E58+E59+E60+E61+E62+E63+E64)</f>
        <v>210209.15</v>
      </c>
    </row>
    <row r="58" spans="1:1025" ht="21.75" customHeight="1" x14ac:dyDescent="0.25">
      <c r="A58" s="30"/>
      <c r="B58" s="30"/>
      <c r="C58" s="22">
        <v>4170</v>
      </c>
      <c r="D58" s="22" t="s">
        <v>22</v>
      </c>
      <c r="E58" s="36">
        <v>1000</v>
      </c>
    </row>
    <row r="59" spans="1:1025" ht="24.75" customHeight="1" x14ac:dyDescent="0.25">
      <c r="A59" s="10"/>
      <c r="B59" s="10"/>
      <c r="C59" s="22">
        <v>4210</v>
      </c>
      <c r="D59" s="22" t="s">
        <v>207</v>
      </c>
      <c r="E59" s="36">
        <v>90500</v>
      </c>
    </row>
    <row r="60" spans="1:1025" ht="23.25" customHeight="1" x14ac:dyDescent="0.25">
      <c r="A60" s="30"/>
      <c r="B60" s="30"/>
      <c r="C60" s="22">
        <v>4260</v>
      </c>
      <c r="D60" s="22" t="s">
        <v>185</v>
      </c>
      <c r="E60" s="36">
        <v>29209.15</v>
      </c>
    </row>
    <row r="61" spans="1:1025" ht="27" customHeight="1" x14ac:dyDescent="0.25">
      <c r="A61" s="30"/>
      <c r="B61" s="30"/>
      <c r="C61" s="22">
        <v>4270</v>
      </c>
      <c r="D61" s="22" t="s">
        <v>27</v>
      </c>
      <c r="E61" s="36">
        <v>30000</v>
      </c>
    </row>
    <row r="62" spans="1:1025" ht="24" customHeight="1" x14ac:dyDescent="0.25">
      <c r="A62" s="10"/>
      <c r="B62" s="30"/>
      <c r="C62" s="22">
        <v>4300</v>
      </c>
      <c r="D62" s="22" t="s">
        <v>51</v>
      </c>
      <c r="E62" s="36">
        <v>40000</v>
      </c>
    </row>
    <row r="63" spans="1:1025" ht="27.75" customHeight="1" x14ac:dyDescent="0.25">
      <c r="A63" s="30"/>
      <c r="B63" s="30"/>
      <c r="C63" s="22">
        <v>4430</v>
      </c>
      <c r="D63" s="22" t="s">
        <v>37</v>
      </c>
      <c r="E63" s="40">
        <v>14500</v>
      </c>
    </row>
    <row r="64" spans="1:1025" ht="23.25" customHeight="1" x14ac:dyDescent="0.25">
      <c r="A64" s="10"/>
      <c r="B64" s="30"/>
      <c r="C64" s="22">
        <v>4610</v>
      </c>
      <c r="D64" s="22" t="s">
        <v>41</v>
      </c>
      <c r="E64" s="36">
        <v>5000</v>
      </c>
    </row>
    <row r="65" spans="1:6" ht="23.25" customHeight="1" x14ac:dyDescent="0.25">
      <c r="A65" s="10"/>
      <c r="B65" s="30">
        <v>70007</v>
      </c>
      <c r="C65" s="22"/>
      <c r="D65" s="22" t="s">
        <v>160</v>
      </c>
      <c r="E65" s="36">
        <v>12000</v>
      </c>
    </row>
    <row r="66" spans="1:6" ht="23.25" customHeight="1" x14ac:dyDescent="0.25">
      <c r="A66" s="10"/>
      <c r="B66" s="30"/>
      <c r="C66" s="22">
        <v>4210</v>
      </c>
      <c r="D66" s="22" t="s">
        <v>24</v>
      </c>
      <c r="E66" s="36">
        <v>5000</v>
      </c>
    </row>
    <row r="67" spans="1:6" ht="23.25" customHeight="1" x14ac:dyDescent="0.25">
      <c r="A67" s="10"/>
      <c r="B67" s="30"/>
      <c r="C67" s="22">
        <v>4270</v>
      </c>
      <c r="D67" s="22" t="s">
        <v>27</v>
      </c>
      <c r="E67" s="36">
        <v>5000</v>
      </c>
    </row>
    <row r="68" spans="1:6" ht="23.25" customHeight="1" x14ac:dyDescent="0.25">
      <c r="A68" s="10"/>
      <c r="B68" s="30"/>
      <c r="C68" s="22">
        <v>4300</v>
      </c>
      <c r="D68" s="22" t="s">
        <v>31</v>
      </c>
      <c r="E68" s="36">
        <v>2000</v>
      </c>
    </row>
    <row r="69" spans="1:6" ht="21" customHeight="1" x14ac:dyDescent="0.25">
      <c r="A69" s="29">
        <v>710</v>
      </c>
      <c r="B69" s="29"/>
      <c r="C69" s="19"/>
      <c r="D69" s="19" t="s">
        <v>52</v>
      </c>
      <c r="E69" s="20">
        <v>23325.84</v>
      </c>
    </row>
    <row r="70" spans="1:6" ht="25.5" customHeight="1" x14ac:dyDescent="0.25">
      <c r="A70" s="29"/>
      <c r="B70" s="30">
        <v>71004</v>
      </c>
      <c r="C70" s="22"/>
      <c r="D70" s="22" t="s">
        <v>53</v>
      </c>
      <c r="E70" s="41">
        <f>SUM(E71)</f>
        <v>18000</v>
      </c>
    </row>
    <row r="71" spans="1:6" ht="42.75" customHeight="1" x14ac:dyDescent="0.25">
      <c r="A71" s="29"/>
      <c r="B71" s="30"/>
      <c r="C71" s="22">
        <v>4300</v>
      </c>
      <c r="D71" s="22" t="s">
        <v>159</v>
      </c>
      <c r="E71" s="36">
        <v>18000</v>
      </c>
    </row>
    <row r="72" spans="1:6" ht="27.75" customHeight="1" x14ac:dyDescent="0.25">
      <c r="A72" s="29"/>
      <c r="B72" s="30">
        <v>71095</v>
      </c>
      <c r="C72" s="22"/>
      <c r="D72" s="22" t="s">
        <v>63</v>
      </c>
      <c r="E72" s="36">
        <v>5325.84</v>
      </c>
    </row>
    <row r="73" spans="1:6" ht="46.5" customHeight="1" x14ac:dyDescent="0.25">
      <c r="A73" s="29"/>
      <c r="B73" s="30"/>
      <c r="C73" s="22">
        <v>6639</v>
      </c>
      <c r="D73" s="22" t="s">
        <v>161</v>
      </c>
      <c r="E73" s="36">
        <v>5325.84</v>
      </c>
    </row>
    <row r="74" spans="1:6" ht="25.5" customHeight="1" x14ac:dyDescent="0.25">
      <c r="A74" s="29">
        <v>750</v>
      </c>
      <c r="B74" s="29"/>
      <c r="C74" s="19"/>
      <c r="D74" s="19" t="s">
        <v>54</v>
      </c>
      <c r="E74" s="20">
        <f>SUM(E75+E81+E87+E92+E114+E118)</f>
        <v>3990848.72</v>
      </c>
      <c r="F74" s="6"/>
    </row>
    <row r="75" spans="1:6" ht="27" customHeight="1" x14ac:dyDescent="0.25">
      <c r="A75" s="29"/>
      <c r="B75" s="30">
        <v>75011</v>
      </c>
      <c r="C75" s="22"/>
      <c r="D75" s="22" t="s">
        <v>162</v>
      </c>
      <c r="E75" s="41">
        <f>SUM(E76+E77+E78+E79+E80)</f>
        <v>46270.000000000007</v>
      </c>
    </row>
    <row r="76" spans="1:6" ht="27" customHeight="1" x14ac:dyDescent="0.25">
      <c r="A76" s="29"/>
      <c r="B76" s="30"/>
      <c r="C76" s="22">
        <v>4010</v>
      </c>
      <c r="D76" s="22" t="s">
        <v>15</v>
      </c>
      <c r="E76" s="36">
        <v>31894.400000000001</v>
      </c>
    </row>
    <row r="77" spans="1:6" ht="22.5" customHeight="1" x14ac:dyDescent="0.25">
      <c r="A77" s="29"/>
      <c r="B77" s="30"/>
      <c r="C77" s="22">
        <v>4040</v>
      </c>
      <c r="D77" s="22" t="s">
        <v>17</v>
      </c>
      <c r="E77" s="23">
        <v>5000</v>
      </c>
    </row>
    <row r="78" spans="1:6" ht="29.25" customHeight="1" x14ac:dyDescent="0.25">
      <c r="A78" s="29"/>
      <c r="B78" s="30"/>
      <c r="C78" s="22">
        <v>4110</v>
      </c>
      <c r="D78" s="22" t="s">
        <v>19</v>
      </c>
      <c r="E78" s="36">
        <v>5170.25</v>
      </c>
    </row>
    <row r="79" spans="1:6" ht="23.25" customHeight="1" x14ac:dyDescent="0.25">
      <c r="A79" s="29"/>
      <c r="B79" s="30"/>
      <c r="C79" s="22">
        <v>4120</v>
      </c>
      <c r="D79" s="22" t="s">
        <v>130</v>
      </c>
      <c r="E79" s="36">
        <v>879.41</v>
      </c>
    </row>
    <row r="80" spans="1:6" ht="24.75" customHeight="1" x14ac:dyDescent="0.25">
      <c r="A80" s="29"/>
      <c r="B80" s="30"/>
      <c r="C80" s="22">
        <v>4440</v>
      </c>
      <c r="D80" s="22" t="s">
        <v>39</v>
      </c>
      <c r="E80" s="23">
        <v>3325.94</v>
      </c>
    </row>
    <row r="81" spans="1:6" ht="26.25" customHeight="1" x14ac:dyDescent="0.25">
      <c r="A81" s="30"/>
      <c r="B81" s="30">
        <v>75011</v>
      </c>
      <c r="C81" s="22"/>
      <c r="D81" s="22" t="s">
        <v>128</v>
      </c>
      <c r="E81" s="41">
        <f>SUM(E82+E83+E84+E85+E86)</f>
        <v>31649</v>
      </c>
    </row>
    <row r="82" spans="1:6" ht="28.5" customHeight="1" x14ac:dyDescent="0.25">
      <c r="A82" s="30"/>
      <c r="B82" s="30"/>
      <c r="C82" s="22">
        <v>4010</v>
      </c>
      <c r="D82" s="22" t="s">
        <v>15</v>
      </c>
      <c r="E82" s="36">
        <v>23758.55</v>
      </c>
    </row>
    <row r="83" spans="1:6" ht="25.5" customHeight="1" x14ac:dyDescent="0.25">
      <c r="A83" s="30"/>
      <c r="B83" s="30"/>
      <c r="C83" s="22">
        <v>4040</v>
      </c>
      <c r="D83" s="22" t="s">
        <v>17</v>
      </c>
      <c r="E83" s="36">
        <v>2700</v>
      </c>
    </row>
    <row r="84" spans="1:6" ht="24.75" customHeight="1" x14ac:dyDescent="0.25">
      <c r="A84" s="30"/>
      <c r="B84" s="30"/>
      <c r="C84" s="22">
        <v>4110</v>
      </c>
      <c r="D84" s="22" t="s">
        <v>19</v>
      </c>
      <c r="E84" s="36">
        <v>3808.97</v>
      </c>
    </row>
    <row r="85" spans="1:6" ht="27.75" customHeight="1" x14ac:dyDescent="0.25">
      <c r="A85" s="30"/>
      <c r="B85" s="30"/>
      <c r="C85" s="22">
        <v>4120</v>
      </c>
      <c r="D85" s="22" t="s">
        <v>130</v>
      </c>
      <c r="E85" s="36">
        <v>550</v>
      </c>
    </row>
    <row r="86" spans="1:6" ht="27" customHeight="1" x14ac:dyDescent="0.25">
      <c r="A86" s="30"/>
      <c r="B86" s="30"/>
      <c r="C86" s="22">
        <v>4440</v>
      </c>
      <c r="D86" s="22" t="s">
        <v>39</v>
      </c>
      <c r="E86" s="23">
        <v>831.48</v>
      </c>
    </row>
    <row r="87" spans="1:6" ht="19.5" customHeight="1" x14ac:dyDescent="0.25">
      <c r="A87" s="30"/>
      <c r="B87" s="30">
        <v>75022</v>
      </c>
      <c r="C87" s="22"/>
      <c r="D87" s="22" t="s">
        <v>55</v>
      </c>
      <c r="E87" s="20">
        <f>SUM(E88+E89+E90+E91)</f>
        <v>170704</v>
      </c>
    </row>
    <row r="88" spans="1:6" ht="23.25" customHeight="1" x14ac:dyDescent="0.25">
      <c r="A88" s="30"/>
      <c r="B88" s="30"/>
      <c r="C88" s="22">
        <v>3030</v>
      </c>
      <c r="D88" s="22" t="s">
        <v>56</v>
      </c>
      <c r="E88" s="36">
        <v>157704</v>
      </c>
    </row>
    <row r="89" spans="1:6" ht="24.75" customHeight="1" x14ac:dyDescent="0.25">
      <c r="A89" s="30"/>
      <c r="B89" s="30"/>
      <c r="C89" s="22">
        <v>4210</v>
      </c>
      <c r="D89" s="22" t="s">
        <v>24</v>
      </c>
      <c r="E89" s="36">
        <v>6000</v>
      </c>
    </row>
    <row r="90" spans="1:6" ht="25.5" customHeight="1" x14ac:dyDescent="0.25">
      <c r="A90" s="30"/>
      <c r="B90" s="30"/>
      <c r="C90" s="22">
        <v>4300</v>
      </c>
      <c r="D90" s="22" t="s">
        <v>31</v>
      </c>
      <c r="E90" s="36">
        <v>6000</v>
      </c>
    </row>
    <row r="91" spans="1:6" ht="24.75" customHeight="1" x14ac:dyDescent="0.25">
      <c r="A91" s="30"/>
      <c r="B91" s="30"/>
      <c r="C91" s="22">
        <v>4360</v>
      </c>
      <c r="D91" s="22" t="s">
        <v>33</v>
      </c>
      <c r="E91" s="36">
        <v>1000</v>
      </c>
    </row>
    <row r="92" spans="1:6" s="5" customFormat="1" ht="21" customHeight="1" x14ac:dyDescent="0.25">
      <c r="A92" s="30"/>
      <c r="B92" s="30">
        <v>75023</v>
      </c>
      <c r="C92" s="22"/>
      <c r="D92" s="22" t="s">
        <v>58</v>
      </c>
      <c r="E92" s="20">
        <f>SUM(E93+E94+E95+E96+E97+E98+E99+E100+E101+E102+E103+E104+E105+E106+E107+E108+E109+E110+E111+E112+E113)</f>
        <v>3464862</v>
      </c>
    </row>
    <row r="93" spans="1:6" ht="27" customHeight="1" x14ac:dyDescent="0.25">
      <c r="A93" s="30"/>
      <c r="B93" s="30"/>
      <c r="C93" s="22">
        <v>3020</v>
      </c>
      <c r="D93" s="22" t="s">
        <v>12</v>
      </c>
      <c r="E93" s="36">
        <v>6000</v>
      </c>
    </row>
    <row r="94" spans="1:6" ht="30" customHeight="1" x14ac:dyDescent="0.25">
      <c r="A94" s="10"/>
      <c r="B94" s="10"/>
      <c r="C94" s="22">
        <v>4010</v>
      </c>
      <c r="D94" s="22" t="s">
        <v>163</v>
      </c>
      <c r="E94" s="36">
        <v>2103000</v>
      </c>
    </row>
    <row r="95" spans="1:6" ht="25.5" customHeight="1" x14ac:dyDescent="0.25">
      <c r="A95" s="10"/>
      <c r="B95" s="30"/>
      <c r="C95" s="22">
        <v>4040</v>
      </c>
      <c r="D95" s="22" t="s">
        <v>164</v>
      </c>
      <c r="E95" s="36">
        <v>179000</v>
      </c>
      <c r="F95" s="6"/>
    </row>
    <row r="96" spans="1:6" ht="30" customHeight="1" x14ac:dyDescent="0.25">
      <c r="A96" s="10"/>
      <c r="B96" s="10"/>
      <c r="C96" s="22">
        <v>4100</v>
      </c>
      <c r="D96" s="22" t="s">
        <v>59</v>
      </c>
      <c r="E96" s="36">
        <v>70000</v>
      </c>
    </row>
    <row r="97" spans="1:5" ht="26.25" customHeight="1" x14ac:dyDescent="0.25">
      <c r="A97" s="10"/>
      <c r="B97" s="30"/>
      <c r="C97" s="22">
        <v>4110</v>
      </c>
      <c r="D97" s="22" t="s">
        <v>165</v>
      </c>
      <c r="E97" s="36">
        <v>408400</v>
      </c>
    </row>
    <row r="98" spans="1:5" ht="22.5" customHeight="1" x14ac:dyDescent="0.25">
      <c r="A98" s="10"/>
      <c r="B98" s="30"/>
      <c r="C98" s="22">
        <v>4120</v>
      </c>
      <c r="D98" s="22" t="s">
        <v>166</v>
      </c>
      <c r="E98" s="36">
        <v>51700</v>
      </c>
    </row>
    <row r="99" spans="1:5" ht="22.5" customHeight="1" x14ac:dyDescent="0.25">
      <c r="A99" s="10"/>
      <c r="B99" s="30"/>
      <c r="C99" s="22">
        <v>4170</v>
      </c>
      <c r="D99" s="22" t="s">
        <v>167</v>
      </c>
      <c r="E99" s="36">
        <v>40000</v>
      </c>
    </row>
    <row r="100" spans="1:5" ht="44.25" customHeight="1" x14ac:dyDescent="0.25">
      <c r="A100" s="10"/>
      <c r="B100" s="10"/>
      <c r="C100" s="22">
        <v>4210</v>
      </c>
      <c r="D100" s="22" t="s">
        <v>206</v>
      </c>
      <c r="E100" s="36">
        <v>140000</v>
      </c>
    </row>
    <row r="101" spans="1:5" ht="20.25" customHeight="1" x14ac:dyDescent="0.25">
      <c r="A101" s="10"/>
      <c r="B101" s="10"/>
      <c r="C101" s="22">
        <v>4220</v>
      </c>
      <c r="D101" s="22" t="s">
        <v>57</v>
      </c>
      <c r="E101" s="36">
        <v>2000</v>
      </c>
    </row>
    <row r="102" spans="1:5" ht="21" customHeight="1" x14ac:dyDescent="0.25">
      <c r="A102" s="9"/>
      <c r="B102" s="9"/>
      <c r="C102" s="22">
        <v>4260</v>
      </c>
      <c r="D102" s="22" t="s">
        <v>186</v>
      </c>
      <c r="E102" s="36">
        <v>27627.07</v>
      </c>
    </row>
    <row r="103" spans="1:5" ht="24" customHeight="1" x14ac:dyDescent="0.25">
      <c r="A103" s="9"/>
      <c r="B103" s="9"/>
      <c r="C103" s="22">
        <v>4270</v>
      </c>
      <c r="D103" s="22" t="s">
        <v>60</v>
      </c>
      <c r="E103" s="36">
        <v>21200</v>
      </c>
    </row>
    <row r="104" spans="1:5" ht="26.25" customHeight="1" x14ac:dyDescent="0.25">
      <c r="A104" s="22"/>
      <c r="B104" s="22"/>
      <c r="C104" s="22">
        <v>4280</v>
      </c>
      <c r="D104" s="22" t="s">
        <v>168</v>
      </c>
      <c r="E104" s="36">
        <v>1600</v>
      </c>
    </row>
    <row r="105" spans="1:5" ht="29.25" customHeight="1" x14ac:dyDescent="0.25">
      <c r="A105" s="9"/>
      <c r="B105" s="9"/>
      <c r="C105" s="22">
        <v>4300</v>
      </c>
      <c r="D105" s="22" t="s">
        <v>222</v>
      </c>
      <c r="E105" s="36">
        <v>240000</v>
      </c>
    </row>
    <row r="106" spans="1:5" ht="29.25" customHeight="1" x14ac:dyDescent="0.25">
      <c r="A106" s="9"/>
      <c r="B106" s="9"/>
      <c r="C106" s="22">
        <v>4360</v>
      </c>
      <c r="D106" s="22" t="s">
        <v>61</v>
      </c>
      <c r="E106" s="36">
        <v>17000</v>
      </c>
    </row>
    <row r="107" spans="1:5" ht="24" customHeight="1" x14ac:dyDescent="0.25">
      <c r="A107" s="9"/>
      <c r="B107" s="22"/>
      <c r="C107" s="22">
        <v>4410</v>
      </c>
      <c r="D107" s="22" t="s">
        <v>169</v>
      </c>
      <c r="E107" s="36">
        <v>6000</v>
      </c>
    </row>
    <row r="108" spans="1:5" ht="24.75" customHeight="1" x14ac:dyDescent="0.25">
      <c r="A108" s="9"/>
      <c r="B108" s="9"/>
      <c r="C108" s="22">
        <v>4430</v>
      </c>
      <c r="D108" s="22" t="s">
        <v>37</v>
      </c>
      <c r="E108" s="36">
        <v>33000</v>
      </c>
    </row>
    <row r="109" spans="1:5" ht="27.2" customHeight="1" x14ac:dyDescent="0.25">
      <c r="A109" s="9"/>
      <c r="B109" s="22"/>
      <c r="C109" s="22">
        <v>4440</v>
      </c>
      <c r="D109" s="22" t="s">
        <v>170</v>
      </c>
      <c r="E109" s="23">
        <v>52244.93</v>
      </c>
    </row>
    <row r="110" spans="1:5" ht="24.75" customHeight="1" x14ac:dyDescent="0.25">
      <c r="A110" s="9"/>
      <c r="B110" s="9"/>
      <c r="C110" s="22">
        <v>4610</v>
      </c>
      <c r="D110" s="22" t="s">
        <v>41</v>
      </c>
      <c r="E110" s="36">
        <v>3000</v>
      </c>
    </row>
    <row r="111" spans="1:5" ht="27" customHeight="1" x14ac:dyDescent="0.25">
      <c r="A111" s="9"/>
      <c r="B111" s="22"/>
      <c r="C111" s="22">
        <v>4700</v>
      </c>
      <c r="D111" s="22" t="s">
        <v>171</v>
      </c>
      <c r="E111" s="36">
        <v>17000</v>
      </c>
    </row>
    <row r="112" spans="1:5" ht="29.25" customHeight="1" x14ac:dyDescent="0.25">
      <c r="A112" s="9"/>
      <c r="B112" s="9"/>
      <c r="C112" s="24" t="s">
        <v>126</v>
      </c>
      <c r="D112" s="25" t="s">
        <v>127</v>
      </c>
      <c r="E112" s="28" t="s">
        <v>172</v>
      </c>
    </row>
    <row r="113" spans="1:5" ht="37.5" customHeight="1" x14ac:dyDescent="0.25">
      <c r="A113" s="9"/>
      <c r="B113" s="9"/>
      <c r="C113" s="24" t="s">
        <v>173</v>
      </c>
      <c r="D113" s="25" t="s">
        <v>174</v>
      </c>
      <c r="E113" s="28" t="s">
        <v>141</v>
      </c>
    </row>
    <row r="114" spans="1:5" ht="24.75" customHeight="1" x14ac:dyDescent="0.25">
      <c r="A114" s="22"/>
      <c r="B114" s="30">
        <v>75075</v>
      </c>
      <c r="C114" s="22"/>
      <c r="D114" s="22" t="s">
        <v>62</v>
      </c>
      <c r="E114" s="20">
        <f>SUM(E115+E116+E117)</f>
        <v>81000</v>
      </c>
    </row>
    <row r="115" spans="1:5" ht="30" customHeight="1" x14ac:dyDescent="0.25">
      <c r="A115" s="9"/>
      <c r="B115" s="22"/>
      <c r="C115" s="22">
        <v>4170</v>
      </c>
      <c r="D115" s="22" t="s">
        <v>22</v>
      </c>
      <c r="E115" s="36">
        <v>11000</v>
      </c>
    </row>
    <row r="116" spans="1:5" ht="57.75" customHeight="1" x14ac:dyDescent="0.25">
      <c r="A116" s="9"/>
      <c r="B116" s="9"/>
      <c r="C116" s="22">
        <v>4210</v>
      </c>
      <c r="D116" s="22" t="s">
        <v>177</v>
      </c>
      <c r="E116" s="36">
        <v>20000</v>
      </c>
    </row>
    <row r="117" spans="1:5" ht="27.75" customHeight="1" x14ac:dyDescent="0.25">
      <c r="A117" s="9"/>
      <c r="B117" s="9"/>
      <c r="C117" s="22">
        <v>4300</v>
      </c>
      <c r="D117" s="22" t="s">
        <v>175</v>
      </c>
      <c r="E117" s="36">
        <v>50000</v>
      </c>
    </row>
    <row r="118" spans="1:5" ht="24.75" customHeight="1" x14ac:dyDescent="0.25">
      <c r="A118" s="9"/>
      <c r="B118" s="30">
        <v>75095</v>
      </c>
      <c r="C118" s="9"/>
      <c r="D118" s="22" t="s">
        <v>63</v>
      </c>
      <c r="E118" s="20">
        <f>SUM(E119+E120+E121+E122+E123+E124+E125+E126+E127+E128+E129)</f>
        <v>196363.72</v>
      </c>
    </row>
    <row r="119" spans="1:5" ht="21.75" customHeight="1" x14ac:dyDescent="0.25">
      <c r="A119" s="22"/>
      <c r="B119" s="30"/>
      <c r="C119" s="22">
        <v>3020</v>
      </c>
      <c r="D119" s="22" t="s">
        <v>12</v>
      </c>
      <c r="E119" s="36">
        <v>1700</v>
      </c>
    </row>
    <row r="120" spans="1:5" ht="22.5" customHeight="1" x14ac:dyDescent="0.25">
      <c r="A120" s="22"/>
      <c r="B120" s="30"/>
      <c r="C120" s="22">
        <v>3030</v>
      </c>
      <c r="D120" s="22" t="s">
        <v>212</v>
      </c>
      <c r="E120" s="36">
        <v>111440</v>
      </c>
    </row>
    <row r="121" spans="1:5" ht="21" customHeight="1" x14ac:dyDescent="0.25">
      <c r="A121" s="22"/>
      <c r="B121" s="22"/>
      <c r="C121" s="22">
        <v>4010</v>
      </c>
      <c r="D121" s="22" t="s">
        <v>15</v>
      </c>
      <c r="E121" s="36">
        <v>50000</v>
      </c>
    </row>
    <row r="122" spans="1:5" ht="18.75" customHeight="1" x14ac:dyDescent="0.25">
      <c r="A122" s="22"/>
      <c r="B122" s="22"/>
      <c r="C122" s="22">
        <v>4040</v>
      </c>
      <c r="D122" s="22" t="s">
        <v>17</v>
      </c>
      <c r="E122" s="36">
        <v>6500</v>
      </c>
    </row>
    <row r="123" spans="1:5" ht="19.5" customHeight="1" x14ac:dyDescent="0.25">
      <c r="A123" s="22"/>
      <c r="B123" s="22"/>
      <c r="C123" s="22">
        <v>4110</v>
      </c>
      <c r="D123" s="22" t="s">
        <v>19</v>
      </c>
      <c r="E123" s="36">
        <v>10000</v>
      </c>
    </row>
    <row r="124" spans="1:5" ht="18" customHeight="1" x14ac:dyDescent="0.25">
      <c r="A124" s="22"/>
      <c r="B124" s="22"/>
      <c r="C124" s="22">
        <v>4120</v>
      </c>
      <c r="D124" s="22" t="s">
        <v>130</v>
      </c>
      <c r="E124" s="36">
        <v>2500</v>
      </c>
    </row>
    <row r="125" spans="1:5" ht="18" customHeight="1" x14ac:dyDescent="0.25">
      <c r="A125" s="22"/>
      <c r="B125" s="22"/>
      <c r="C125" s="22">
        <v>4170</v>
      </c>
      <c r="D125" s="22" t="s">
        <v>22</v>
      </c>
      <c r="E125" s="36">
        <v>10000</v>
      </c>
    </row>
    <row r="126" spans="1:5" ht="21.75" customHeight="1" x14ac:dyDescent="0.25">
      <c r="A126" s="22"/>
      <c r="B126" s="22"/>
      <c r="C126" s="22">
        <v>4210</v>
      </c>
      <c r="D126" s="22" t="s">
        <v>24</v>
      </c>
      <c r="E126" s="36">
        <v>800</v>
      </c>
    </row>
    <row r="127" spans="1:5" ht="23.25" customHeight="1" x14ac:dyDescent="0.25">
      <c r="A127" s="22"/>
      <c r="B127" s="22"/>
      <c r="C127" s="22">
        <v>4280</v>
      </c>
      <c r="D127" s="22" t="s">
        <v>29</v>
      </c>
      <c r="E127" s="36">
        <v>2000</v>
      </c>
    </row>
    <row r="128" spans="1:5" ht="23.25" customHeight="1" x14ac:dyDescent="0.25">
      <c r="A128" s="22"/>
      <c r="B128" s="22"/>
      <c r="C128" s="22">
        <v>4300</v>
      </c>
      <c r="D128" s="22" t="s">
        <v>31</v>
      </c>
      <c r="E128" s="36">
        <v>1000</v>
      </c>
    </row>
    <row r="129" spans="1:6" ht="23.25" customHeight="1" x14ac:dyDescent="0.25">
      <c r="A129" s="22"/>
      <c r="B129" s="22"/>
      <c r="C129" s="22">
        <v>4440</v>
      </c>
      <c r="D129" s="22" t="s">
        <v>39</v>
      </c>
      <c r="E129" s="23">
        <v>423.72</v>
      </c>
    </row>
    <row r="130" spans="1:6" ht="25.5" customHeight="1" x14ac:dyDescent="0.25">
      <c r="A130" s="29">
        <v>751</v>
      </c>
      <c r="B130" s="29"/>
      <c r="C130" s="19"/>
      <c r="D130" s="19" t="s">
        <v>64</v>
      </c>
      <c r="E130" s="42">
        <f>SUM(E131)</f>
        <v>1834</v>
      </c>
    </row>
    <row r="131" spans="1:6" ht="24" customHeight="1" x14ac:dyDescent="0.25">
      <c r="A131" s="30"/>
      <c r="B131" s="30">
        <v>75101</v>
      </c>
      <c r="C131" s="22"/>
      <c r="D131" s="22" t="s">
        <v>65</v>
      </c>
      <c r="E131" s="50">
        <f>SUM(E132+E133+E134)</f>
        <v>1834</v>
      </c>
    </row>
    <row r="132" spans="1:6" ht="24" customHeight="1" x14ac:dyDescent="0.25">
      <c r="A132" s="30"/>
      <c r="B132" s="30"/>
      <c r="C132" s="22">
        <v>4010</v>
      </c>
      <c r="D132" s="22" t="s">
        <v>15</v>
      </c>
      <c r="E132" s="41">
        <v>1536.05</v>
      </c>
    </row>
    <row r="133" spans="1:6" ht="23.25" customHeight="1" x14ac:dyDescent="0.25">
      <c r="A133" s="30"/>
      <c r="B133" s="30"/>
      <c r="C133" s="22">
        <v>4110</v>
      </c>
      <c r="D133" s="22" t="s">
        <v>19</v>
      </c>
      <c r="E133" s="23">
        <v>260.77999999999997</v>
      </c>
    </row>
    <row r="134" spans="1:6" ht="23.25" customHeight="1" x14ac:dyDescent="0.25">
      <c r="A134" s="30"/>
      <c r="B134" s="30"/>
      <c r="C134" s="22">
        <v>4120</v>
      </c>
      <c r="D134" s="22" t="s">
        <v>130</v>
      </c>
      <c r="E134" s="23">
        <v>37.17</v>
      </c>
    </row>
    <row r="135" spans="1:6" ht="22.5" customHeight="1" x14ac:dyDescent="0.25">
      <c r="A135" s="29">
        <v>754</v>
      </c>
      <c r="B135" s="29"/>
      <c r="C135" s="19"/>
      <c r="D135" s="19" t="s">
        <v>66</v>
      </c>
      <c r="E135" s="20">
        <f>SUM(E136+E148+E150)</f>
        <v>195869.35</v>
      </c>
    </row>
    <row r="136" spans="1:6" ht="24" customHeight="1" x14ac:dyDescent="0.25">
      <c r="A136" s="10"/>
      <c r="B136" s="30">
        <v>75412</v>
      </c>
      <c r="C136" s="22"/>
      <c r="D136" s="22" t="s">
        <v>67</v>
      </c>
      <c r="E136" s="41">
        <f>SUM(E137+E138+E139+E140+E141+E142+E143+E144+E145+E146+E147)</f>
        <v>193869.35</v>
      </c>
    </row>
    <row r="137" spans="1:6" ht="39" customHeight="1" x14ac:dyDescent="0.25">
      <c r="A137" s="10"/>
      <c r="B137" s="30"/>
      <c r="C137" s="22">
        <v>2830</v>
      </c>
      <c r="D137" s="22" t="s">
        <v>176</v>
      </c>
      <c r="E137" s="41">
        <v>15000</v>
      </c>
    </row>
    <row r="138" spans="1:6" ht="39.75" customHeight="1" x14ac:dyDescent="0.25">
      <c r="A138" s="10"/>
      <c r="B138" s="30"/>
      <c r="C138" s="22">
        <v>3030</v>
      </c>
      <c r="D138" s="22" t="s">
        <v>225</v>
      </c>
      <c r="E138" s="36">
        <v>20000</v>
      </c>
    </row>
    <row r="139" spans="1:6" ht="27.75" customHeight="1" x14ac:dyDescent="0.25">
      <c r="A139" s="10"/>
      <c r="B139" s="10"/>
      <c r="C139" s="22">
        <v>4170</v>
      </c>
      <c r="D139" s="22" t="s">
        <v>22</v>
      </c>
      <c r="E139" s="36">
        <v>7000</v>
      </c>
    </row>
    <row r="140" spans="1:6" s="6" customFormat="1" ht="66" customHeight="1" x14ac:dyDescent="0.25">
      <c r="A140" s="10"/>
      <c r="B140" s="10"/>
      <c r="C140" s="22">
        <v>4210</v>
      </c>
      <c r="D140" s="22" t="s">
        <v>223</v>
      </c>
      <c r="E140" s="36">
        <v>77754.42</v>
      </c>
    </row>
    <row r="141" spans="1:6" ht="57" customHeight="1" thickBot="1" x14ac:dyDescent="0.3">
      <c r="A141" s="10"/>
      <c r="B141" s="10"/>
      <c r="C141" s="22">
        <v>4260</v>
      </c>
      <c r="D141" s="22" t="s">
        <v>199</v>
      </c>
      <c r="E141" s="36">
        <v>11414.93</v>
      </c>
    </row>
    <row r="142" spans="1:6" s="5" customFormat="1" ht="108.75" customHeight="1" thickBot="1" x14ac:dyDescent="0.3">
      <c r="A142" s="10"/>
      <c r="B142" s="10"/>
      <c r="C142" s="22">
        <v>4270</v>
      </c>
      <c r="D142" s="43" t="s">
        <v>178</v>
      </c>
      <c r="E142" s="36">
        <v>30000</v>
      </c>
    </row>
    <row r="143" spans="1:6" s="5" customFormat="1" ht="46.5" customHeight="1" x14ac:dyDescent="0.25">
      <c r="A143" s="10"/>
      <c r="B143" s="10"/>
      <c r="C143" s="22">
        <v>4280</v>
      </c>
      <c r="D143" s="44" t="s">
        <v>179</v>
      </c>
      <c r="E143" s="36">
        <v>5000</v>
      </c>
    </row>
    <row r="144" spans="1:6" ht="48.75" customHeight="1" x14ac:dyDescent="0.25">
      <c r="A144" s="10"/>
      <c r="B144" s="30"/>
      <c r="C144" s="22">
        <v>4300</v>
      </c>
      <c r="D144" s="22" t="s">
        <v>129</v>
      </c>
      <c r="E144" s="36">
        <v>10000</v>
      </c>
      <c r="F144" s="6"/>
    </row>
    <row r="145" spans="1:6" ht="23.25" customHeight="1" x14ac:dyDescent="0.25">
      <c r="A145" s="10"/>
      <c r="B145" s="30"/>
      <c r="C145" s="22">
        <v>4360</v>
      </c>
      <c r="D145" s="22" t="s">
        <v>68</v>
      </c>
      <c r="E145" s="36">
        <v>500</v>
      </c>
      <c r="F145" s="6"/>
    </row>
    <row r="146" spans="1:6" ht="24.75" customHeight="1" thickBot="1" x14ac:dyDescent="0.3">
      <c r="A146" s="10"/>
      <c r="B146" s="10"/>
      <c r="C146" s="22">
        <v>4410</v>
      </c>
      <c r="D146" s="22" t="s">
        <v>69</v>
      </c>
      <c r="E146" s="36">
        <v>200</v>
      </c>
    </row>
    <row r="147" spans="1:6" ht="46.5" customHeight="1" thickBot="1" x14ac:dyDescent="0.3">
      <c r="A147" s="10"/>
      <c r="B147" s="10"/>
      <c r="C147" s="22">
        <v>4430</v>
      </c>
      <c r="D147" s="43" t="s">
        <v>180</v>
      </c>
      <c r="E147" s="36">
        <v>17000</v>
      </c>
    </row>
    <row r="148" spans="1:6" ht="27.75" customHeight="1" x14ac:dyDescent="0.25">
      <c r="A148" s="30"/>
      <c r="B148" s="30">
        <v>75421</v>
      </c>
      <c r="C148" s="22"/>
      <c r="D148" s="22" t="s">
        <v>70</v>
      </c>
      <c r="E148" s="36">
        <f>SUM(E149)</f>
        <v>1000</v>
      </c>
    </row>
    <row r="149" spans="1:6" ht="23.25" customHeight="1" x14ac:dyDescent="0.25">
      <c r="A149" s="30"/>
      <c r="B149" s="30"/>
      <c r="C149" s="22">
        <v>4210</v>
      </c>
      <c r="D149" s="22" t="s">
        <v>24</v>
      </c>
      <c r="E149" s="36">
        <v>1000</v>
      </c>
    </row>
    <row r="150" spans="1:6" ht="23.25" customHeight="1" x14ac:dyDescent="0.25">
      <c r="A150" s="30"/>
      <c r="B150" s="30">
        <v>75495</v>
      </c>
      <c r="C150" s="22"/>
      <c r="D150" s="22" t="s">
        <v>63</v>
      </c>
      <c r="E150" s="36">
        <f>SUM(E151)</f>
        <v>1000</v>
      </c>
      <c r="F150" s="6"/>
    </row>
    <row r="151" spans="1:6" ht="29.25" customHeight="1" x14ac:dyDescent="0.25">
      <c r="A151" s="30"/>
      <c r="B151" s="30"/>
      <c r="C151" s="22"/>
      <c r="D151" s="22" t="s">
        <v>24</v>
      </c>
      <c r="E151" s="36">
        <v>1000</v>
      </c>
      <c r="F151" s="6"/>
    </row>
    <row r="152" spans="1:6" ht="24.75" customHeight="1" x14ac:dyDescent="0.25">
      <c r="A152" s="29">
        <v>757</v>
      </c>
      <c r="B152" s="29"/>
      <c r="C152" s="19"/>
      <c r="D152" s="19" t="s">
        <v>71</v>
      </c>
      <c r="E152" s="20">
        <f>SUM(E153)</f>
        <v>130000</v>
      </c>
      <c r="F152" s="6"/>
    </row>
    <row r="153" spans="1:6" ht="24.75" customHeight="1" x14ac:dyDescent="0.25">
      <c r="A153" s="30"/>
      <c r="B153" s="30">
        <v>75702</v>
      </c>
      <c r="C153" s="22"/>
      <c r="D153" s="22" t="s">
        <v>72</v>
      </c>
      <c r="E153" s="36">
        <f>SUM(E154)</f>
        <v>130000</v>
      </c>
      <c r="F153" s="6"/>
    </row>
    <row r="154" spans="1:6" ht="30" customHeight="1" x14ac:dyDescent="0.25">
      <c r="A154" s="29"/>
      <c r="B154" s="30"/>
      <c r="C154" s="22">
        <v>8110</v>
      </c>
      <c r="D154" s="22" t="s">
        <v>73</v>
      </c>
      <c r="E154" s="36">
        <v>130000</v>
      </c>
      <c r="F154" s="6"/>
    </row>
    <row r="155" spans="1:6" ht="22.5" customHeight="1" x14ac:dyDescent="0.25">
      <c r="A155" s="29">
        <v>758</v>
      </c>
      <c r="B155" s="29"/>
      <c r="C155" s="19"/>
      <c r="D155" s="19" t="s">
        <v>74</v>
      </c>
      <c r="E155" s="20">
        <f>SUM(E156+E158)</f>
        <v>221000</v>
      </c>
      <c r="F155" s="6"/>
    </row>
    <row r="156" spans="1:6" ht="22.5" customHeight="1" x14ac:dyDescent="0.25">
      <c r="A156" s="29"/>
      <c r="B156" s="30">
        <v>75814</v>
      </c>
      <c r="C156" s="22"/>
      <c r="D156" s="22" t="s">
        <v>114</v>
      </c>
      <c r="E156" s="36">
        <f>SUM(E157)</f>
        <v>1000</v>
      </c>
      <c r="F156" s="6"/>
    </row>
    <row r="157" spans="1:6" ht="22.5" customHeight="1" x14ac:dyDescent="0.25">
      <c r="A157" s="29"/>
      <c r="B157" s="30"/>
      <c r="C157" s="22">
        <v>3020</v>
      </c>
      <c r="D157" s="22" t="s">
        <v>12</v>
      </c>
      <c r="E157" s="36">
        <v>1000</v>
      </c>
      <c r="F157" s="6"/>
    </row>
    <row r="158" spans="1:6" ht="23.25" customHeight="1" x14ac:dyDescent="0.25">
      <c r="A158" s="30"/>
      <c r="B158" s="30">
        <v>75818</v>
      </c>
      <c r="C158" s="22"/>
      <c r="D158" s="22" t="s">
        <v>75</v>
      </c>
      <c r="E158" s="36">
        <f>SUM(E159+E160)</f>
        <v>220000</v>
      </c>
      <c r="F158" s="6"/>
    </row>
    <row r="159" spans="1:6" ht="21" customHeight="1" x14ac:dyDescent="0.25">
      <c r="A159" s="30"/>
      <c r="B159" s="30"/>
      <c r="C159" s="22">
        <v>4810</v>
      </c>
      <c r="D159" s="22" t="s">
        <v>76</v>
      </c>
      <c r="E159" s="36">
        <v>122000</v>
      </c>
      <c r="F159" s="6"/>
    </row>
    <row r="160" spans="1:6" ht="24" customHeight="1" x14ac:dyDescent="0.25">
      <c r="A160" s="30"/>
      <c r="B160" s="30"/>
      <c r="C160" s="22">
        <v>4810</v>
      </c>
      <c r="D160" s="22" t="s">
        <v>77</v>
      </c>
      <c r="E160" s="36">
        <v>98000</v>
      </c>
      <c r="F160" s="6"/>
    </row>
    <row r="161" spans="1:6" ht="22.5" customHeight="1" x14ac:dyDescent="0.25">
      <c r="A161" s="29">
        <v>801</v>
      </c>
      <c r="B161" s="29"/>
      <c r="C161" s="19"/>
      <c r="D161" s="19" t="s">
        <v>78</v>
      </c>
      <c r="E161" s="20">
        <f>SUM(E162+E165+E166+E167+E168+E169+E170+E171+E172+E173+E174+E175+E176+E177+E178+E179)</f>
        <v>747619.71000000008</v>
      </c>
    </row>
    <row r="162" spans="1:6" ht="22.5" customHeight="1" x14ac:dyDescent="0.25">
      <c r="A162" s="29"/>
      <c r="B162" s="30">
        <v>80104</v>
      </c>
      <c r="C162" s="22"/>
      <c r="D162" s="22" t="s">
        <v>181</v>
      </c>
      <c r="E162" s="41">
        <v>277000</v>
      </c>
    </row>
    <row r="163" spans="1:6" ht="39.75" customHeight="1" x14ac:dyDescent="0.25">
      <c r="A163" s="29"/>
      <c r="B163" s="30"/>
      <c r="C163" s="22">
        <v>4330</v>
      </c>
      <c r="D163" s="22" t="s">
        <v>221</v>
      </c>
      <c r="E163" s="41">
        <v>277000</v>
      </c>
    </row>
    <row r="164" spans="1:6" ht="21.75" customHeight="1" x14ac:dyDescent="0.25">
      <c r="A164" s="10"/>
      <c r="B164" s="30">
        <v>80113</v>
      </c>
      <c r="C164" s="22"/>
      <c r="D164" s="22" t="s">
        <v>79</v>
      </c>
      <c r="E164" s="41">
        <f>SUM(E165+E166+E167+E168+E169+E170+E171+E172+E173+E174+E175+E176+E177+E178+E179)</f>
        <v>470619.70999999996</v>
      </c>
    </row>
    <row r="165" spans="1:6" ht="21.75" customHeight="1" x14ac:dyDescent="0.25">
      <c r="A165" s="10"/>
      <c r="B165" s="30"/>
      <c r="C165" s="22">
        <v>3020</v>
      </c>
      <c r="D165" s="22" t="s">
        <v>12</v>
      </c>
      <c r="E165" s="36">
        <v>300</v>
      </c>
      <c r="F165" s="6"/>
    </row>
    <row r="166" spans="1:6" ht="23.25" customHeight="1" x14ac:dyDescent="0.25">
      <c r="A166" s="10"/>
      <c r="B166" s="30"/>
      <c r="C166" s="22">
        <v>4010</v>
      </c>
      <c r="D166" s="22" t="s">
        <v>15</v>
      </c>
      <c r="E166" s="36">
        <v>65000</v>
      </c>
    </row>
    <row r="167" spans="1:6" ht="24" customHeight="1" x14ac:dyDescent="0.25">
      <c r="A167" s="10"/>
      <c r="B167" s="10"/>
      <c r="C167" s="22">
        <v>4040</v>
      </c>
      <c r="D167" s="22" t="s">
        <v>17</v>
      </c>
      <c r="E167" s="36">
        <v>6000</v>
      </c>
    </row>
    <row r="168" spans="1:6" ht="22.5" customHeight="1" x14ac:dyDescent="0.25">
      <c r="A168" s="10"/>
      <c r="B168" s="10"/>
      <c r="C168" s="22">
        <v>4110</v>
      </c>
      <c r="D168" s="22" t="s">
        <v>19</v>
      </c>
      <c r="E168" s="36">
        <v>17000</v>
      </c>
    </row>
    <row r="169" spans="1:6" ht="23.25" customHeight="1" x14ac:dyDescent="0.25">
      <c r="A169" s="10"/>
      <c r="B169" s="10"/>
      <c r="C169" s="22">
        <v>4120</v>
      </c>
      <c r="D169" s="22" t="s">
        <v>130</v>
      </c>
      <c r="E169" s="36">
        <v>1800</v>
      </c>
    </row>
    <row r="170" spans="1:6" ht="28.5" customHeight="1" x14ac:dyDescent="0.25">
      <c r="A170" s="10"/>
      <c r="B170" s="10"/>
      <c r="C170" s="22">
        <v>4170</v>
      </c>
      <c r="D170" s="22" t="s">
        <v>22</v>
      </c>
      <c r="E170" s="36">
        <v>53000</v>
      </c>
    </row>
    <row r="171" spans="1:6" ht="29.25" customHeight="1" x14ac:dyDescent="0.25">
      <c r="A171" s="10"/>
      <c r="B171" s="30"/>
      <c r="C171" s="22">
        <v>4210</v>
      </c>
      <c r="D171" s="22" t="s">
        <v>182</v>
      </c>
      <c r="E171" s="36">
        <v>73800</v>
      </c>
    </row>
    <row r="172" spans="1:6" ht="25.5" customHeight="1" x14ac:dyDescent="0.25">
      <c r="A172" s="10"/>
      <c r="B172" s="10"/>
      <c r="C172" s="22">
        <v>4270</v>
      </c>
      <c r="D172" s="22" t="s">
        <v>27</v>
      </c>
      <c r="E172" s="36">
        <v>3000</v>
      </c>
    </row>
    <row r="173" spans="1:6" ht="24.75" customHeight="1" x14ac:dyDescent="0.25">
      <c r="A173" s="10"/>
      <c r="B173" s="10"/>
      <c r="C173" s="22">
        <v>4280</v>
      </c>
      <c r="D173" s="22" t="s">
        <v>29</v>
      </c>
      <c r="E173" s="36">
        <v>400</v>
      </c>
    </row>
    <row r="174" spans="1:6" ht="45.75" customHeight="1" x14ac:dyDescent="0.25">
      <c r="A174" s="10"/>
      <c r="B174" s="10"/>
      <c r="C174" s="22">
        <v>4300</v>
      </c>
      <c r="D174" s="22" t="s">
        <v>205</v>
      </c>
      <c r="E174" s="36">
        <v>240000</v>
      </c>
    </row>
    <row r="175" spans="1:6" ht="21.75" customHeight="1" x14ac:dyDescent="0.25">
      <c r="A175" s="10"/>
      <c r="B175" s="10"/>
      <c r="C175" s="22">
        <v>4410</v>
      </c>
      <c r="D175" s="22" t="s">
        <v>35</v>
      </c>
      <c r="E175" s="36">
        <v>200</v>
      </c>
      <c r="F175" s="6"/>
    </row>
    <row r="176" spans="1:6" ht="24" customHeight="1" x14ac:dyDescent="0.25">
      <c r="A176" s="10"/>
      <c r="B176" s="30"/>
      <c r="C176" s="22">
        <v>4430</v>
      </c>
      <c r="D176" s="22" t="s">
        <v>37</v>
      </c>
      <c r="E176" s="36">
        <v>6000</v>
      </c>
    </row>
    <row r="177" spans="1:6" ht="21.75" customHeight="1" x14ac:dyDescent="0.25">
      <c r="A177" s="10"/>
      <c r="B177" s="10"/>
      <c r="C177" s="22">
        <v>4440</v>
      </c>
      <c r="D177" s="22" t="s">
        <v>39</v>
      </c>
      <c r="E177" s="23">
        <v>2217.29</v>
      </c>
    </row>
    <row r="178" spans="1:6" ht="22.5" customHeight="1" x14ac:dyDescent="0.25">
      <c r="A178" s="10"/>
      <c r="B178" s="10"/>
      <c r="C178" s="22">
        <v>4700</v>
      </c>
      <c r="D178" s="22" t="s">
        <v>80</v>
      </c>
      <c r="E178" s="36">
        <v>300</v>
      </c>
    </row>
    <row r="179" spans="1:6" ht="22.5" customHeight="1" x14ac:dyDescent="0.25">
      <c r="A179" s="10"/>
      <c r="B179" s="10"/>
      <c r="C179" s="24" t="s">
        <v>126</v>
      </c>
      <c r="D179" s="25" t="s">
        <v>127</v>
      </c>
      <c r="E179" s="28" t="s">
        <v>183</v>
      </c>
    </row>
    <row r="180" spans="1:6" ht="19.5" customHeight="1" x14ac:dyDescent="0.25">
      <c r="A180" s="29">
        <v>851</v>
      </c>
      <c r="B180" s="29"/>
      <c r="C180" s="19"/>
      <c r="D180" s="19" t="s">
        <v>81</v>
      </c>
      <c r="E180" s="20">
        <f>SUM(E181+E184+E195)</f>
        <v>235250</v>
      </c>
    </row>
    <row r="181" spans="1:6" ht="20.25" customHeight="1" x14ac:dyDescent="0.25">
      <c r="A181" s="30"/>
      <c r="B181" s="30">
        <v>85153</v>
      </c>
      <c r="C181" s="22"/>
      <c r="D181" s="22" t="s">
        <v>82</v>
      </c>
      <c r="E181" s="36">
        <f>SUM(E182:E183)</f>
        <v>2500</v>
      </c>
      <c r="F181" s="6"/>
    </row>
    <row r="182" spans="1:6" ht="20.25" customHeight="1" x14ac:dyDescent="0.25">
      <c r="A182" s="30"/>
      <c r="B182" s="30"/>
      <c r="C182" s="22">
        <v>4210</v>
      </c>
      <c r="D182" s="22" t="s">
        <v>24</v>
      </c>
      <c r="E182" s="36">
        <v>500</v>
      </c>
      <c r="F182" s="6"/>
    </row>
    <row r="183" spans="1:6" ht="21" customHeight="1" x14ac:dyDescent="0.25">
      <c r="A183" s="30"/>
      <c r="B183" s="30"/>
      <c r="C183" s="22">
        <v>4300</v>
      </c>
      <c r="D183" s="22" t="s">
        <v>31</v>
      </c>
      <c r="E183" s="36">
        <v>2000</v>
      </c>
      <c r="F183" s="6"/>
    </row>
    <row r="184" spans="1:6" ht="19.5" customHeight="1" x14ac:dyDescent="0.25">
      <c r="A184" s="30"/>
      <c r="B184" s="30">
        <v>85154</v>
      </c>
      <c r="C184" s="22"/>
      <c r="D184" s="22" t="s">
        <v>83</v>
      </c>
      <c r="E184" s="36">
        <f>SUM(E185:E194)</f>
        <v>154900</v>
      </c>
      <c r="F184" s="6"/>
    </row>
    <row r="185" spans="1:6" ht="24" customHeight="1" x14ac:dyDescent="0.25">
      <c r="A185" s="30"/>
      <c r="B185" s="30"/>
      <c r="C185" s="22">
        <v>4110</v>
      </c>
      <c r="D185" s="22" t="s">
        <v>19</v>
      </c>
      <c r="E185" s="36">
        <v>5000</v>
      </c>
      <c r="F185" s="6"/>
    </row>
    <row r="186" spans="1:6" ht="21" customHeight="1" x14ac:dyDescent="0.25">
      <c r="A186" s="30"/>
      <c r="B186" s="30"/>
      <c r="C186" s="22">
        <v>4120</v>
      </c>
      <c r="D186" s="22" t="s">
        <v>130</v>
      </c>
      <c r="E186" s="36">
        <v>500</v>
      </c>
      <c r="F186" s="6"/>
    </row>
    <row r="187" spans="1:6" ht="17.25" customHeight="1" x14ac:dyDescent="0.25">
      <c r="A187" s="30"/>
      <c r="B187" s="30"/>
      <c r="C187" s="22">
        <v>4170</v>
      </c>
      <c r="D187" s="22" t="s">
        <v>22</v>
      </c>
      <c r="E187" s="36">
        <v>60000</v>
      </c>
      <c r="F187" s="6"/>
    </row>
    <row r="188" spans="1:6" ht="20.25" customHeight="1" x14ac:dyDescent="0.25">
      <c r="A188" s="30"/>
      <c r="B188" s="30"/>
      <c r="C188" s="22">
        <v>4210</v>
      </c>
      <c r="D188" s="22" t="s">
        <v>24</v>
      </c>
      <c r="E188" s="36">
        <v>34100</v>
      </c>
      <c r="F188" s="6"/>
    </row>
    <row r="189" spans="1:6" ht="22.5" customHeight="1" x14ac:dyDescent="0.25">
      <c r="A189" s="30"/>
      <c r="B189" s="30"/>
      <c r="C189" s="22">
        <v>4280</v>
      </c>
      <c r="D189" s="22" t="s">
        <v>29</v>
      </c>
      <c r="E189" s="36">
        <v>500</v>
      </c>
      <c r="F189" s="6"/>
    </row>
    <row r="190" spans="1:6" ht="21" customHeight="1" x14ac:dyDescent="0.25">
      <c r="A190" s="30"/>
      <c r="B190" s="30"/>
      <c r="C190" s="22">
        <v>4300</v>
      </c>
      <c r="D190" s="22" t="s">
        <v>31</v>
      </c>
      <c r="E190" s="36">
        <v>50000</v>
      </c>
      <c r="F190" s="6"/>
    </row>
    <row r="191" spans="1:6" ht="21" customHeight="1" x14ac:dyDescent="0.25">
      <c r="A191" s="30"/>
      <c r="B191" s="30"/>
      <c r="C191" s="22">
        <v>4360</v>
      </c>
      <c r="D191" s="22" t="s">
        <v>61</v>
      </c>
      <c r="E191" s="36">
        <v>1800</v>
      </c>
      <c r="F191" s="6"/>
    </row>
    <row r="192" spans="1:6" ht="20.25" customHeight="1" x14ac:dyDescent="0.25">
      <c r="A192" s="30"/>
      <c r="B192" s="30"/>
      <c r="C192" s="22">
        <v>4410</v>
      </c>
      <c r="D192" s="22" t="s">
        <v>35</v>
      </c>
      <c r="E192" s="36">
        <v>1000</v>
      </c>
      <c r="F192" s="6"/>
    </row>
    <row r="193" spans="1:6" ht="18.75" customHeight="1" x14ac:dyDescent="0.25">
      <c r="A193" s="30"/>
      <c r="B193" s="30"/>
      <c r="C193" s="22">
        <v>4430</v>
      </c>
      <c r="D193" s="22" t="s">
        <v>37</v>
      </c>
      <c r="E193" s="36">
        <v>1000</v>
      </c>
      <c r="F193" s="6"/>
    </row>
    <row r="194" spans="1:6" ht="21" customHeight="1" x14ac:dyDescent="0.25">
      <c r="A194" s="30"/>
      <c r="B194" s="30"/>
      <c r="C194" s="22">
        <v>4700</v>
      </c>
      <c r="D194" s="22" t="s">
        <v>84</v>
      </c>
      <c r="E194" s="36">
        <v>1000</v>
      </c>
      <c r="F194" s="6"/>
    </row>
    <row r="195" spans="1:6" ht="21" customHeight="1" x14ac:dyDescent="0.25">
      <c r="A195" s="30"/>
      <c r="B195" s="30">
        <v>85195</v>
      </c>
      <c r="C195" s="22"/>
      <c r="D195" s="22" t="s">
        <v>63</v>
      </c>
      <c r="E195" s="36">
        <f>SUM(E196+E197+E198+E199+E200)</f>
        <v>77850</v>
      </c>
      <c r="F195" s="6"/>
    </row>
    <row r="196" spans="1:6" ht="21" customHeight="1" x14ac:dyDescent="0.25">
      <c r="A196" s="30"/>
      <c r="B196" s="30"/>
      <c r="C196" s="22">
        <v>4010</v>
      </c>
      <c r="D196" s="22" t="s">
        <v>15</v>
      </c>
      <c r="E196" s="36">
        <v>1000</v>
      </c>
      <c r="F196" s="6"/>
    </row>
    <row r="197" spans="1:6" ht="21" customHeight="1" x14ac:dyDescent="0.25">
      <c r="A197" s="30"/>
      <c r="B197" s="30"/>
      <c r="C197" s="22">
        <v>4110</v>
      </c>
      <c r="D197" s="22" t="s">
        <v>19</v>
      </c>
      <c r="E197" s="36">
        <v>850</v>
      </c>
      <c r="F197" s="6"/>
    </row>
    <row r="198" spans="1:6" ht="21" customHeight="1" x14ac:dyDescent="0.25">
      <c r="A198" s="30"/>
      <c r="B198" s="30"/>
      <c r="C198" s="22">
        <v>4120</v>
      </c>
      <c r="D198" s="22" t="s">
        <v>130</v>
      </c>
      <c r="E198" s="36">
        <v>100</v>
      </c>
      <c r="F198" s="6"/>
    </row>
    <row r="199" spans="1:6" ht="21" customHeight="1" x14ac:dyDescent="0.25">
      <c r="A199" s="30"/>
      <c r="B199" s="30"/>
      <c r="C199" s="22">
        <v>4210</v>
      </c>
      <c r="D199" s="22" t="s">
        <v>24</v>
      </c>
      <c r="E199" s="36">
        <v>3900</v>
      </c>
      <c r="F199" s="6"/>
    </row>
    <row r="200" spans="1:6" ht="21" customHeight="1" x14ac:dyDescent="0.25">
      <c r="A200" s="30"/>
      <c r="B200" s="30"/>
      <c r="C200" s="22">
        <v>4300</v>
      </c>
      <c r="D200" s="22" t="s">
        <v>31</v>
      </c>
      <c r="E200" s="36">
        <v>72000</v>
      </c>
      <c r="F200" s="6"/>
    </row>
    <row r="201" spans="1:6" ht="21" customHeight="1" x14ac:dyDescent="0.25">
      <c r="A201" s="29">
        <v>852</v>
      </c>
      <c r="B201" s="29"/>
      <c r="C201" s="19"/>
      <c r="D201" s="19" t="s">
        <v>115</v>
      </c>
      <c r="E201" s="20">
        <f>SUM(E202)</f>
        <v>4000</v>
      </c>
      <c r="F201" s="6"/>
    </row>
    <row r="202" spans="1:6" ht="21" customHeight="1" x14ac:dyDescent="0.25">
      <c r="A202" s="30"/>
      <c r="B202" s="30">
        <v>85215</v>
      </c>
      <c r="C202" s="22"/>
      <c r="D202" s="22" t="s">
        <v>85</v>
      </c>
      <c r="E202" s="36">
        <f>SUM(E203)</f>
        <v>4000</v>
      </c>
      <c r="F202" s="6"/>
    </row>
    <row r="203" spans="1:6" ht="21" customHeight="1" x14ac:dyDescent="0.25">
      <c r="A203" s="30"/>
      <c r="B203" s="30"/>
      <c r="C203" s="22">
        <v>3110</v>
      </c>
      <c r="D203" s="22" t="s">
        <v>86</v>
      </c>
      <c r="E203" s="36">
        <v>4000</v>
      </c>
      <c r="F203" s="6"/>
    </row>
    <row r="204" spans="1:6" ht="21.75" customHeight="1" x14ac:dyDescent="0.25">
      <c r="A204" s="29">
        <v>854</v>
      </c>
      <c r="B204" s="29"/>
      <c r="C204" s="19"/>
      <c r="D204" s="19" t="s">
        <v>116</v>
      </c>
      <c r="E204" s="20">
        <f>SUM(E205)</f>
        <v>10000</v>
      </c>
      <c r="F204" s="6"/>
    </row>
    <row r="205" spans="1:6" ht="27" customHeight="1" x14ac:dyDescent="0.25">
      <c r="A205" s="30"/>
      <c r="B205" s="30">
        <v>85415</v>
      </c>
      <c r="C205" s="22"/>
      <c r="D205" s="22" t="s">
        <v>117</v>
      </c>
      <c r="E205" s="36">
        <f>SUM(E206)</f>
        <v>10000</v>
      </c>
      <c r="F205" s="6"/>
    </row>
    <row r="206" spans="1:6" ht="21" customHeight="1" x14ac:dyDescent="0.25">
      <c r="A206" s="30"/>
      <c r="B206" s="30"/>
      <c r="C206" s="22">
        <v>3240</v>
      </c>
      <c r="D206" s="22" t="s">
        <v>118</v>
      </c>
      <c r="E206" s="36">
        <v>10000</v>
      </c>
      <c r="F206" s="6"/>
    </row>
    <row r="207" spans="1:6" ht="21" customHeight="1" x14ac:dyDescent="0.25">
      <c r="A207" s="29">
        <v>855</v>
      </c>
      <c r="B207" s="29"/>
      <c r="C207" s="19"/>
      <c r="D207" s="19" t="s">
        <v>87</v>
      </c>
      <c r="E207" s="20">
        <f>SUM(E208+E211)</f>
        <v>17800</v>
      </c>
      <c r="F207" s="6"/>
    </row>
    <row r="208" spans="1:6" ht="21" customHeight="1" x14ac:dyDescent="0.25">
      <c r="A208" s="30"/>
      <c r="B208" s="30">
        <v>85501</v>
      </c>
      <c r="C208" s="22"/>
      <c r="D208" s="22" t="s">
        <v>88</v>
      </c>
      <c r="E208" s="36">
        <f>SUM(E209+E210)</f>
        <v>11000</v>
      </c>
    </row>
    <row r="209" spans="1:6" ht="42.75" customHeight="1" x14ac:dyDescent="0.25">
      <c r="A209" s="30"/>
      <c r="B209" s="30"/>
      <c r="C209" s="22">
        <v>2910</v>
      </c>
      <c r="D209" s="22" t="s">
        <v>108</v>
      </c>
      <c r="E209" s="36">
        <v>10000</v>
      </c>
    </row>
    <row r="210" spans="1:6" ht="26.25" customHeight="1" x14ac:dyDescent="0.25">
      <c r="A210" s="30"/>
      <c r="B210" s="30"/>
      <c r="C210" s="22">
        <v>4580</v>
      </c>
      <c r="D210" s="45" t="s">
        <v>109</v>
      </c>
      <c r="E210" s="36">
        <v>1000</v>
      </c>
    </row>
    <row r="211" spans="1:6" ht="40.5" customHeight="1" x14ac:dyDescent="0.25">
      <c r="A211" s="30"/>
      <c r="B211" s="30">
        <v>85502</v>
      </c>
      <c r="C211" s="22"/>
      <c r="D211" s="46" t="s">
        <v>111</v>
      </c>
      <c r="E211" s="36">
        <f>SUM(E212+E213)</f>
        <v>6800</v>
      </c>
    </row>
    <row r="212" spans="1:6" ht="40.5" customHeight="1" x14ac:dyDescent="0.25">
      <c r="A212" s="30"/>
      <c r="B212" s="30"/>
      <c r="C212" s="22">
        <v>2910</v>
      </c>
      <c r="D212" s="22" t="s">
        <v>108</v>
      </c>
      <c r="E212" s="36">
        <v>6000</v>
      </c>
    </row>
    <row r="213" spans="1:6" ht="26.25" customHeight="1" x14ac:dyDescent="0.25">
      <c r="A213" s="30"/>
      <c r="B213" s="30"/>
      <c r="C213" s="22">
        <v>4580</v>
      </c>
      <c r="D213" s="47" t="s">
        <v>109</v>
      </c>
      <c r="E213" s="36">
        <v>800</v>
      </c>
    </row>
    <row r="214" spans="1:6" ht="27" customHeight="1" x14ac:dyDescent="0.25">
      <c r="A214" s="29">
        <v>900</v>
      </c>
      <c r="B214" s="29"/>
      <c r="C214" s="19"/>
      <c r="D214" s="19" t="s">
        <v>89</v>
      </c>
      <c r="E214" s="20">
        <f>SUM(E215+E233+E246+E260+E264+E268+E273+E276+E278+E281)</f>
        <v>4292745.1500000004</v>
      </c>
      <c r="F214" s="6"/>
    </row>
    <row r="215" spans="1:6" ht="23.25" customHeight="1" x14ac:dyDescent="0.25">
      <c r="A215" s="30"/>
      <c r="B215" s="30">
        <v>90001</v>
      </c>
      <c r="C215" s="22"/>
      <c r="D215" s="22" t="s">
        <v>90</v>
      </c>
      <c r="E215" s="41">
        <f>SUM(E216+E217+E218+E219+E220+E221+E222+E223+E224+E225+E226+E227+E228+E229+E230+E231+E232)</f>
        <v>699666.89</v>
      </c>
    </row>
    <row r="216" spans="1:6" ht="19.5" customHeight="1" x14ac:dyDescent="0.25">
      <c r="A216" s="30"/>
      <c r="B216" s="30"/>
      <c r="C216" s="22">
        <v>3020</v>
      </c>
      <c r="D216" s="22" t="s">
        <v>12</v>
      </c>
      <c r="E216" s="36">
        <v>3000</v>
      </c>
      <c r="F216" s="6"/>
    </row>
    <row r="217" spans="1:6" ht="18.75" customHeight="1" x14ac:dyDescent="0.25">
      <c r="A217" s="10"/>
      <c r="B217" s="30"/>
      <c r="C217" s="22">
        <v>4010</v>
      </c>
      <c r="D217" s="22" t="s">
        <v>15</v>
      </c>
      <c r="E217" s="36">
        <v>310000</v>
      </c>
    </row>
    <row r="218" spans="1:6" ht="19.5" customHeight="1" x14ac:dyDescent="0.25">
      <c r="A218" s="10"/>
      <c r="B218" s="30"/>
      <c r="C218" s="22">
        <v>4040</v>
      </c>
      <c r="D218" s="22" t="s">
        <v>17</v>
      </c>
      <c r="E218" s="36">
        <v>28000</v>
      </c>
    </row>
    <row r="219" spans="1:6" ht="20.25" customHeight="1" x14ac:dyDescent="0.25">
      <c r="A219" s="10"/>
      <c r="B219" s="30"/>
      <c r="C219" s="22">
        <v>4110</v>
      </c>
      <c r="D219" s="22" t="s">
        <v>19</v>
      </c>
      <c r="E219" s="36">
        <v>60000</v>
      </c>
    </row>
    <row r="220" spans="1:6" ht="19.5" customHeight="1" x14ac:dyDescent="0.25">
      <c r="A220" s="10"/>
      <c r="B220" s="30"/>
      <c r="C220" s="22">
        <v>4120</v>
      </c>
      <c r="D220" s="22" t="s">
        <v>130</v>
      </c>
      <c r="E220" s="36">
        <v>8500</v>
      </c>
    </row>
    <row r="221" spans="1:6" ht="20.25" customHeight="1" x14ac:dyDescent="0.25">
      <c r="A221" s="10"/>
      <c r="B221" s="30"/>
      <c r="C221" s="22">
        <v>4210</v>
      </c>
      <c r="D221" s="22" t="s">
        <v>24</v>
      </c>
      <c r="E221" s="36">
        <v>40000</v>
      </c>
    </row>
    <row r="222" spans="1:6" ht="20.25" customHeight="1" x14ac:dyDescent="0.25">
      <c r="A222" s="10"/>
      <c r="B222" s="30"/>
      <c r="C222" s="22">
        <v>4260</v>
      </c>
      <c r="D222" s="22" t="s">
        <v>213</v>
      </c>
      <c r="E222" s="36">
        <v>151904.99</v>
      </c>
      <c r="F222" s="6"/>
    </row>
    <row r="223" spans="1:6" ht="19.5" customHeight="1" x14ac:dyDescent="0.25">
      <c r="A223" s="10"/>
      <c r="B223" s="30"/>
      <c r="C223" s="22">
        <v>4270</v>
      </c>
      <c r="D223" s="22" t="s">
        <v>27</v>
      </c>
      <c r="E223" s="36">
        <v>40000</v>
      </c>
      <c r="F223" s="6"/>
    </row>
    <row r="224" spans="1:6" ht="20.25" customHeight="1" x14ac:dyDescent="0.25">
      <c r="A224" s="10"/>
      <c r="B224" s="30"/>
      <c r="C224" s="22">
        <v>4280</v>
      </c>
      <c r="D224" s="22" t="s">
        <v>29</v>
      </c>
      <c r="E224" s="36">
        <v>500</v>
      </c>
      <c r="F224" s="6"/>
    </row>
    <row r="225" spans="1:8" ht="21" customHeight="1" x14ac:dyDescent="0.25">
      <c r="A225" s="10"/>
      <c r="B225" s="30"/>
      <c r="C225" s="22">
        <v>4300</v>
      </c>
      <c r="D225" s="22" t="s">
        <v>31</v>
      </c>
      <c r="E225" s="36">
        <v>30000</v>
      </c>
      <c r="F225" s="6"/>
    </row>
    <row r="226" spans="1:8" ht="21" customHeight="1" x14ac:dyDescent="0.25">
      <c r="A226" s="10"/>
      <c r="B226" s="30"/>
      <c r="C226" s="22">
        <v>4360</v>
      </c>
      <c r="D226" s="22" t="s">
        <v>61</v>
      </c>
      <c r="E226" s="36">
        <v>1350</v>
      </c>
      <c r="F226" s="6"/>
    </row>
    <row r="227" spans="1:8" ht="20.25" customHeight="1" x14ac:dyDescent="0.25">
      <c r="A227" s="10"/>
      <c r="B227" s="30"/>
      <c r="C227" s="22">
        <v>4410</v>
      </c>
      <c r="D227" s="22" t="s">
        <v>35</v>
      </c>
      <c r="E227" s="36">
        <v>200</v>
      </c>
      <c r="F227" s="6"/>
    </row>
    <row r="228" spans="1:8" ht="22.5" customHeight="1" x14ac:dyDescent="0.25">
      <c r="A228" s="10"/>
      <c r="B228" s="30"/>
      <c r="C228" s="22">
        <v>4430</v>
      </c>
      <c r="D228" s="22" t="s">
        <v>37</v>
      </c>
      <c r="E228" s="36">
        <v>2000</v>
      </c>
      <c r="F228" s="6"/>
    </row>
    <row r="229" spans="1:8" ht="21" customHeight="1" x14ac:dyDescent="0.25">
      <c r="A229" s="10"/>
      <c r="B229" s="30"/>
      <c r="C229" s="22">
        <v>4440</v>
      </c>
      <c r="D229" s="22" t="s">
        <v>39</v>
      </c>
      <c r="E229" s="23">
        <v>13580.9</v>
      </c>
      <c r="F229" s="6"/>
    </row>
    <row r="230" spans="1:8" ht="21" customHeight="1" x14ac:dyDescent="0.25">
      <c r="A230" s="10"/>
      <c r="B230" s="30"/>
      <c r="C230" s="22">
        <v>4530</v>
      </c>
      <c r="D230" s="22" t="s">
        <v>91</v>
      </c>
      <c r="E230" s="36">
        <v>5000</v>
      </c>
      <c r="F230" s="6"/>
    </row>
    <row r="231" spans="1:8" ht="25.5" customHeight="1" x14ac:dyDescent="0.25">
      <c r="A231" s="10"/>
      <c r="B231" s="30"/>
      <c r="C231" s="22">
        <v>4700</v>
      </c>
      <c r="D231" s="22" t="s">
        <v>84</v>
      </c>
      <c r="E231" s="36">
        <v>400</v>
      </c>
      <c r="F231" s="6"/>
    </row>
    <row r="232" spans="1:8" ht="25.5" customHeight="1" x14ac:dyDescent="0.25">
      <c r="A232" s="10"/>
      <c r="B232" s="30"/>
      <c r="C232" s="48" t="s">
        <v>126</v>
      </c>
      <c r="D232" s="34" t="s">
        <v>127</v>
      </c>
      <c r="E232" s="49" t="s">
        <v>191</v>
      </c>
      <c r="F232" s="6"/>
    </row>
    <row r="233" spans="1:8" ht="21" customHeight="1" x14ac:dyDescent="0.25">
      <c r="A233" s="30"/>
      <c r="B233" s="30">
        <v>90002</v>
      </c>
      <c r="C233" s="22"/>
      <c r="D233" s="22" t="s">
        <v>92</v>
      </c>
      <c r="E233" s="36">
        <f>SUM(E234+E235+E236+E237+E238+E239+E240+E241+E242+E243+E244+E245)</f>
        <v>2349372</v>
      </c>
      <c r="F233" s="6"/>
      <c r="G233" s="6"/>
      <c r="H233" s="6"/>
    </row>
    <row r="234" spans="1:8" ht="25.5" customHeight="1" x14ac:dyDescent="0.25">
      <c r="A234" s="30"/>
      <c r="B234" s="30"/>
      <c r="C234" s="22">
        <v>4010</v>
      </c>
      <c r="D234" s="22" t="s">
        <v>15</v>
      </c>
      <c r="E234" s="36">
        <v>177000</v>
      </c>
      <c r="F234" s="6"/>
      <c r="G234" s="6"/>
      <c r="H234" s="6"/>
    </row>
    <row r="235" spans="1:8" ht="25.5" customHeight="1" x14ac:dyDescent="0.25">
      <c r="A235" s="30"/>
      <c r="B235" s="30"/>
      <c r="C235" s="22">
        <v>4040</v>
      </c>
      <c r="D235" s="22" t="s">
        <v>17</v>
      </c>
      <c r="E235" s="36">
        <v>9500</v>
      </c>
      <c r="F235" s="6"/>
      <c r="G235" s="6"/>
      <c r="H235" s="6"/>
    </row>
    <row r="236" spans="1:8" ht="22.5" customHeight="1" x14ac:dyDescent="0.25">
      <c r="A236" s="30"/>
      <c r="B236" s="30"/>
      <c r="C236" s="22">
        <v>4110</v>
      </c>
      <c r="D236" s="22" t="s">
        <v>19</v>
      </c>
      <c r="E236" s="36">
        <v>23700</v>
      </c>
      <c r="F236" s="6"/>
      <c r="G236" s="6"/>
      <c r="H236" s="6"/>
    </row>
    <row r="237" spans="1:8" ht="23.25" customHeight="1" x14ac:dyDescent="0.25">
      <c r="A237" s="30"/>
      <c r="B237" s="30"/>
      <c r="C237" s="22">
        <v>4120</v>
      </c>
      <c r="D237" s="22" t="s">
        <v>130</v>
      </c>
      <c r="E237" s="36">
        <v>3400</v>
      </c>
      <c r="F237" s="6"/>
      <c r="G237" s="6"/>
      <c r="H237" s="6"/>
    </row>
    <row r="238" spans="1:8" ht="21" customHeight="1" x14ac:dyDescent="0.25">
      <c r="A238" s="30"/>
      <c r="B238" s="30"/>
      <c r="C238" s="22">
        <v>4210</v>
      </c>
      <c r="D238" s="22" t="s">
        <v>24</v>
      </c>
      <c r="E238" s="36">
        <v>10000</v>
      </c>
      <c r="F238" s="6"/>
      <c r="G238" s="6"/>
      <c r="H238" s="6"/>
    </row>
    <row r="239" spans="1:8" ht="25.5" customHeight="1" x14ac:dyDescent="0.25">
      <c r="A239" s="30"/>
      <c r="B239" s="30"/>
      <c r="C239" s="22">
        <v>4280</v>
      </c>
      <c r="D239" s="22" t="s">
        <v>29</v>
      </c>
      <c r="E239" s="36">
        <v>400</v>
      </c>
      <c r="F239" s="6"/>
      <c r="G239" s="6"/>
      <c r="H239" s="6"/>
    </row>
    <row r="240" spans="1:8" ht="27" customHeight="1" x14ac:dyDescent="0.25">
      <c r="A240" s="30"/>
      <c r="B240" s="30"/>
      <c r="C240" s="22">
        <v>4300</v>
      </c>
      <c r="D240" s="22" t="s">
        <v>192</v>
      </c>
      <c r="E240" s="36">
        <v>2117673.06</v>
      </c>
      <c r="F240" s="6"/>
      <c r="G240" s="6"/>
      <c r="H240" s="6"/>
    </row>
    <row r="241" spans="1:9" ht="23.25" customHeight="1" x14ac:dyDescent="0.25">
      <c r="A241" s="30"/>
      <c r="B241" s="30"/>
      <c r="C241" s="22">
        <v>4360</v>
      </c>
      <c r="D241" s="22" t="s">
        <v>61</v>
      </c>
      <c r="E241" s="36">
        <v>500</v>
      </c>
      <c r="F241" s="6"/>
      <c r="G241" s="6"/>
      <c r="H241" s="6"/>
    </row>
    <row r="242" spans="1:9" ht="23.25" customHeight="1" x14ac:dyDescent="0.25">
      <c r="A242" s="30"/>
      <c r="B242" s="30"/>
      <c r="C242" s="22">
        <v>4410</v>
      </c>
      <c r="D242" s="22" t="s">
        <v>35</v>
      </c>
      <c r="E242" s="36">
        <v>200</v>
      </c>
    </row>
    <row r="243" spans="1:9" ht="23.25" customHeight="1" x14ac:dyDescent="0.25">
      <c r="A243" s="30"/>
      <c r="B243" s="30"/>
      <c r="C243" s="22">
        <v>4440</v>
      </c>
      <c r="D243" s="22" t="s">
        <v>39</v>
      </c>
      <c r="E243" s="23">
        <v>3325.94</v>
      </c>
    </row>
    <row r="244" spans="1:9" ht="23.25" customHeight="1" x14ac:dyDescent="0.25">
      <c r="A244" s="30"/>
      <c r="B244" s="30"/>
      <c r="C244" s="22">
        <v>4700</v>
      </c>
      <c r="D244" s="22" t="s">
        <v>84</v>
      </c>
      <c r="E244" s="36">
        <v>2000</v>
      </c>
    </row>
    <row r="245" spans="1:9" ht="23.25" customHeight="1" x14ac:dyDescent="0.25">
      <c r="A245" s="30"/>
      <c r="B245" s="30"/>
      <c r="C245" s="24" t="s">
        <v>126</v>
      </c>
      <c r="D245" s="25" t="s">
        <v>127</v>
      </c>
      <c r="E245" s="28" t="s">
        <v>193</v>
      </c>
    </row>
    <row r="246" spans="1:9" ht="23.25" customHeight="1" x14ac:dyDescent="0.25">
      <c r="A246" s="10"/>
      <c r="B246" s="30">
        <v>90003</v>
      </c>
      <c r="C246" s="22"/>
      <c r="D246" s="22" t="s">
        <v>93</v>
      </c>
      <c r="E246" s="36">
        <f>SUM(E247+E248+E249+E250+E251+E252+E253+E254+E255+E256+E257+E258+E259)</f>
        <v>176121.82</v>
      </c>
      <c r="F246" s="6"/>
      <c r="G246" s="6"/>
      <c r="H246" s="6"/>
      <c r="I246" s="6"/>
    </row>
    <row r="247" spans="1:9" ht="23.25" customHeight="1" x14ac:dyDescent="0.25">
      <c r="A247" s="10"/>
      <c r="B247" s="30"/>
      <c r="C247" s="22">
        <v>3020</v>
      </c>
      <c r="D247" s="22" t="s">
        <v>12</v>
      </c>
      <c r="E247" s="36">
        <v>600</v>
      </c>
      <c r="F247" s="6"/>
      <c r="G247" s="6"/>
      <c r="H247" s="6"/>
      <c r="I247" s="6"/>
    </row>
    <row r="248" spans="1:9" ht="18.75" customHeight="1" x14ac:dyDescent="0.25">
      <c r="A248" s="10"/>
      <c r="B248" s="30"/>
      <c r="C248" s="22">
        <v>4010</v>
      </c>
      <c r="D248" s="22" t="s">
        <v>15</v>
      </c>
      <c r="E248" s="36">
        <v>93000</v>
      </c>
      <c r="F248" s="6"/>
    </row>
    <row r="249" spans="1:9" ht="19.5" customHeight="1" x14ac:dyDescent="0.25">
      <c r="A249" s="10"/>
      <c r="B249" s="30"/>
      <c r="C249" s="22">
        <v>4040</v>
      </c>
      <c r="D249" s="22" t="s">
        <v>17</v>
      </c>
      <c r="E249" s="36">
        <v>8000</v>
      </c>
      <c r="F249" s="6"/>
    </row>
    <row r="250" spans="1:9" ht="21" customHeight="1" x14ac:dyDescent="0.25">
      <c r="A250" s="30"/>
      <c r="B250" s="30"/>
      <c r="C250" s="22">
        <v>4110</v>
      </c>
      <c r="D250" s="22" t="s">
        <v>19</v>
      </c>
      <c r="E250" s="36">
        <v>18000</v>
      </c>
      <c r="F250" s="6"/>
    </row>
    <row r="251" spans="1:9" ht="21" customHeight="1" x14ac:dyDescent="0.25">
      <c r="A251" s="30"/>
      <c r="B251" s="30"/>
      <c r="C251" s="22">
        <v>4120</v>
      </c>
      <c r="D251" s="22" t="s">
        <v>130</v>
      </c>
      <c r="E251" s="36">
        <v>2500</v>
      </c>
      <c r="F251" s="6"/>
    </row>
    <row r="252" spans="1:9" ht="18.75" customHeight="1" x14ac:dyDescent="0.25">
      <c r="A252" s="30"/>
      <c r="B252" s="30"/>
      <c r="C252" s="22">
        <v>4170</v>
      </c>
      <c r="D252" s="22" t="s">
        <v>22</v>
      </c>
      <c r="E252" s="36">
        <v>500</v>
      </c>
      <c r="F252" s="6"/>
    </row>
    <row r="253" spans="1:9" ht="23.25" customHeight="1" x14ac:dyDescent="0.25">
      <c r="A253" s="30"/>
      <c r="B253" s="30"/>
      <c r="C253" s="22">
        <v>4210</v>
      </c>
      <c r="D253" s="22" t="s">
        <v>24</v>
      </c>
      <c r="E253" s="36">
        <v>4000</v>
      </c>
    </row>
    <row r="254" spans="1:9" ht="20.25" customHeight="1" x14ac:dyDescent="0.25">
      <c r="A254" s="30"/>
      <c r="B254" s="30"/>
      <c r="C254" s="22">
        <v>4260</v>
      </c>
      <c r="D254" s="22" t="s">
        <v>187</v>
      </c>
      <c r="E254" s="36">
        <v>328.88</v>
      </c>
      <c r="F254" s="6"/>
    </row>
    <row r="255" spans="1:9" ht="19.5" customHeight="1" x14ac:dyDescent="0.25">
      <c r="A255" s="30"/>
      <c r="B255" s="30"/>
      <c r="C255" s="22">
        <v>4270</v>
      </c>
      <c r="D255" s="22" t="s">
        <v>27</v>
      </c>
      <c r="E255" s="36">
        <v>1000</v>
      </c>
      <c r="F255" s="6"/>
    </row>
    <row r="256" spans="1:9" ht="21.75" customHeight="1" x14ac:dyDescent="0.25">
      <c r="A256" s="30"/>
      <c r="B256" s="30"/>
      <c r="C256" s="22">
        <v>4280</v>
      </c>
      <c r="D256" s="22" t="s">
        <v>29</v>
      </c>
      <c r="E256" s="36">
        <v>400</v>
      </c>
      <c r="F256" s="6"/>
    </row>
    <row r="257" spans="1:7" ht="21.75" customHeight="1" x14ac:dyDescent="0.25">
      <c r="A257" s="30"/>
      <c r="B257" s="30"/>
      <c r="C257" s="22">
        <v>4300</v>
      </c>
      <c r="D257" s="22" t="s">
        <v>31</v>
      </c>
      <c r="E257" s="36">
        <v>43000</v>
      </c>
      <c r="F257" s="6"/>
    </row>
    <row r="258" spans="1:7" ht="22.5" customHeight="1" x14ac:dyDescent="0.25">
      <c r="A258" s="30"/>
      <c r="B258" s="30"/>
      <c r="C258" s="22">
        <v>4440</v>
      </c>
      <c r="D258" s="22" t="s">
        <v>39</v>
      </c>
      <c r="E258" s="23">
        <v>3325.94</v>
      </c>
      <c r="F258" s="6"/>
    </row>
    <row r="259" spans="1:7" ht="22.5" customHeight="1" x14ac:dyDescent="0.25">
      <c r="A259" s="30"/>
      <c r="B259" s="30"/>
      <c r="C259" s="24" t="s">
        <v>126</v>
      </c>
      <c r="D259" s="25" t="s">
        <v>127</v>
      </c>
      <c r="E259" s="28" t="s">
        <v>194</v>
      </c>
      <c r="F259" s="6"/>
    </row>
    <row r="260" spans="1:7" ht="21.75" customHeight="1" x14ac:dyDescent="0.25">
      <c r="A260" s="30"/>
      <c r="B260" s="30">
        <v>90004</v>
      </c>
      <c r="C260" s="22"/>
      <c r="D260" s="22" t="s">
        <v>94</v>
      </c>
      <c r="E260" s="36">
        <f>SUM(E261+(E262+E263))</f>
        <v>2000</v>
      </c>
      <c r="F260" s="6"/>
    </row>
    <row r="261" spans="1:7" ht="21.75" customHeight="1" x14ac:dyDescent="0.25">
      <c r="A261" s="10"/>
      <c r="B261" s="30"/>
      <c r="C261" s="22">
        <v>4170</v>
      </c>
      <c r="D261" s="22" t="s">
        <v>22</v>
      </c>
      <c r="E261" s="36">
        <v>500</v>
      </c>
      <c r="F261" s="6"/>
    </row>
    <row r="262" spans="1:7" ht="22.9" customHeight="1" x14ac:dyDescent="0.25">
      <c r="A262" s="10"/>
      <c r="B262" s="30"/>
      <c r="C262" s="22">
        <v>4210</v>
      </c>
      <c r="D262" s="22" t="s">
        <v>24</v>
      </c>
      <c r="E262" s="36">
        <v>1000</v>
      </c>
      <c r="F262" s="6"/>
    </row>
    <row r="263" spans="1:7" ht="21.75" customHeight="1" x14ac:dyDescent="0.25">
      <c r="A263" s="10"/>
      <c r="B263" s="30"/>
      <c r="C263" s="22">
        <v>4300</v>
      </c>
      <c r="D263" s="22" t="s">
        <v>31</v>
      </c>
      <c r="E263" s="36">
        <v>500</v>
      </c>
      <c r="F263" s="6"/>
    </row>
    <row r="264" spans="1:7" ht="21.75" customHeight="1" x14ac:dyDescent="0.25">
      <c r="A264" s="10"/>
      <c r="B264" s="30">
        <v>90005</v>
      </c>
      <c r="C264" s="22"/>
      <c r="D264" s="22" t="s">
        <v>195</v>
      </c>
      <c r="E264" s="36">
        <f>SUM(E265+E266+E267)</f>
        <v>15600</v>
      </c>
      <c r="F264" s="6"/>
    </row>
    <row r="265" spans="1:7" ht="21.75" customHeight="1" x14ac:dyDescent="0.25">
      <c r="A265" s="10"/>
      <c r="B265" s="30"/>
      <c r="C265" s="22">
        <v>4170</v>
      </c>
      <c r="D265" s="22" t="s">
        <v>22</v>
      </c>
      <c r="E265" s="36">
        <v>9200</v>
      </c>
      <c r="F265" s="6"/>
    </row>
    <row r="266" spans="1:7" ht="21.75" customHeight="1" x14ac:dyDescent="0.25">
      <c r="A266" s="10"/>
      <c r="B266" s="30"/>
      <c r="C266" s="22">
        <v>4210</v>
      </c>
      <c r="D266" s="22" t="s">
        <v>24</v>
      </c>
      <c r="E266" s="36">
        <v>3400</v>
      </c>
      <c r="F266" s="6"/>
    </row>
    <row r="267" spans="1:7" ht="21.75" customHeight="1" x14ac:dyDescent="0.25">
      <c r="A267" s="10"/>
      <c r="B267" s="30"/>
      <c r="C267" s="22">
        <v>4300</v>
      </c>
      <c r="D267" s="22" t="s">
        <v>31</v>
      </c>
      <c r="E267" s="36">
        <v>3000</v>
      </c>
      <c r="F267" s="6"/>
    </row>
    <row r="268" spans="1:7" ht="19.5" customHeight="1" x14ac:dyDescent="0.25">
      <c r="A268" s="30"/>
      <c r="B268" s="30">
        <v>90015</v>
      </c>
      <c r="C268" s="22"/>
      <c r="D268" s="22" t="s">
        <v>95</v>
      </c>
      <c r="E268" s="36">
        <f>SUM(E269+E270+E271+E272)</f>
        <v>826484.44</v>
      </c>
    </row>
    <row r="269" spans="1:7" ht="180" customHeight="1" x14ac:dyDescent="0.25">
      <c r="A269" s="10"/>
      <c r="B269" s="10"/>
      <c r="C269" s="22">
        <v>4210</v>
      </c>
      <c r="D269" s="9" t="s">
        <v>210</v>
      </c>
      <c r="E269" s="36">
        <v>320000</v>
      </c>
    </row>
    <row r="270" spans="1:7" ht="27.75" customHeight="1" x14ac:dyDescent="0.25">
      <c r="A270" s="10"/>
      <c r="B270" s="10"/>
      <c r="C270" s="22">
        <v>4260</v>
      </c>
      <c r="D270" s="22" t="s">
        <v>188</v>
      </c>
      <c r="E270" s="36">
        <v>296484.44</v>
      </c>
    </row>
    <row r="271" spans="1:7" ht="24.75" customHeight="1" x14ac:dyDescent="0.25">
      <c r="A271" s="10"/>
      <c r="B271" s="10"/>
      <c r="C271" s="22">
        <v>4270</v>
      </c>
      <c r="D271" s="22" t="s">
        <v>27</v>
      </c>
      <c r="E271" s="36">
        <v>180000</v>
      </c>
      <c r="F271" s="6"/>
      <c r="G271" s="6"/>
    </row>
    <row r="272" spans="1:7" ht="27.75" customHeight="1" x14ac:dyDescent="0.25">
      <c r="A272" s="30"/>
      <c r="B272" s="30"/>
      <c r="C272" s="22">
        <v>4300</v>
      </c>
      <c r="D272" s="22" t="s">
        <v>196</v>
      </c>
      <c r="E272" s="23">
        <v>30000</v>
      </c>
    </row>
    <row r="273" spans="1:6" ht="27" customHeight="1" x14ac:dyDescent="0.25">
      <c r="A273" s="30"/>
      <c r="B273" s="30">
        <v>90019</v>
      </c>
      <c r="C273" s="22"/>
      <c r="D273" s="22" t="s">
        <v>96</v>
      </c>
      <c r="E273" s="36">
        <f>SUM(E274+E275)</f>
        <v>7000</v>
      </c>
      <c r="F273" s="6"/>
    </row>
    <row r="274" spans="1:6" ht="21.75" customHeight="1" x14ac:dyDescent="0.25">
      <c r="A274" s="30"/>
      <c r="B274" s="30"/>
      <c r="C274" s="22">
        <v>4170</v>
      </c>
      <c r="D274" s="22" t="s">
        <v>22</v>
      </c>
      <c r="E274" s="23">
        <v>1000</v>
      </c>
      <c r="F274" s="6"/>
    </row>
    <row r="275" spans="1:6" ht="20.25" customHeight="1" x14ac:dyDescent="0.25">
      <c r="A275" s="30"/>
      <c r="B275" s="30"/>
      <c r="C275" s="22">
        <v>4300</v>
      </c>
      <c r="D275" s="22" t="s">
        <v>31</v>
      </c>
      <c r="E275" s="36">
        <v>6000</v>
      </c>
      <c r="F275" s="6"/>
    </row>
    <row r="276" spans="1:6" ht="22.5" customHeight="1" x14ac:dyDescent="0.25">
      <c r="A276" s="30"/>
      <c r="B276" s="30">
        <v>90025</v>
      </c>
      <c r="C276" s="22"/>
      <c r="D276" s="22" t="s">
        <v>119</v>
      </c>
      <c r="E276" s="23">
        <v>120000</v>
      </c>
      <c r="F276" s="6"/>
    </row>
    <row r="277" spans="1:6" ht="25.5" customHeight="1" x14ac:dyDescent="0.25">
      <c r="A277" s="30"/>
      <c r="B277" s="30"/>
      <c r="C277" s="22">
        <v>4430</v>
      </c>
      <c r="D277" s="22" t="s">
        <v>37</v>
      </c>
      <c r="E277" s="23">
        <v>120000</v>
      </c>
      <c r="F277" s="6"/>
    </row>
    <row r="278" spans="1:6" ht="25.5" customHeight="1" x14ac:dyDescent="0.25">
      <c r="A278" s="30"/>
      <c r="B278" s="30">
        <v>90026</v>
      </c>
      <c r="C278" s="22"/>
      <c r="D278" s="22" t="s">
        <v>204</v>
      </c>
      <c r="E278" s="23">
        <v>2000</v>
      </c>
      <c r="F278" s="6"/>
    </row>
    <row r="279" spans="1:6" ht="25.5" customHeight="1" x14ac:dyDescent="0.25">
      <c r="A279" s="30"/>
      <c r="B279" s="30"/>
      <c r="C279" s="22">
        <v>4430</v>
      </c>
      <c r="D279" s="22" t="s">
        <v>37</v>
      </c>
      <c r="E279" s="23">
        <v>1500</v>
      </c>
      <c r="F279" s="6"/>
    </row>
    <row r="280" spans="1:6" ht="25.5" customHeight="1" x14ac:dyDescent="0.25">
      <c r="A280" s="30"/>
      <c r="B280" s="30"/>
      <c r="C280" s="22">
        <v>4610</v>
      </c>
      <c r="D280" s="22" t="s">
        <v>41</v>
      </c>
      <c r="E280" s="23">
        <v>500</v>
      </c>
      <c r="F280" s="6"/>
    </row>
    <row r="281" spans="1:6" ht="24.75" customHeight="1" x14ac:dyDescent="0.25">
      <c r="A281" s="30"/>
      <c r="B281" s="30">
        <v>90095</v>
      </c>
      <c r="C281" s="22"/>
      <c r="D281" s="22" t="s">
        <v>63</v>
      </c>
      <c r="E281" s="36">
        <f>SUM(E282:E285)</f>
        <v>94500</v>
      </c>
    </row>
    <row r="282" spans="1:6" ht="24.75" customHeight="1" x14ac:dyDescent="0.25">
      <c r="A282" s="30"/>
      <c r="B282" s="30"/>
      <c r="C282" s="22">
        <v>2900</v>
      </c>
      <c r="D282" s="22" t="s">
        <v>97</v>
      </c>
      <c r="E282" s="36">
        <v>22000</v>
      </c>
      <c r="F282" s="6"/>
    </row>
    <row r="283" spans="1:6" ht="45" customHeight="1" x14ac:dyDescent="0.25">
      <c r="A283" s="10"/>
      <c r="B283" s="10"/>
      <c r="C283" s="22">
        <v>4210</v>
      </c>
      <c r="D283" s="22" t="s">
        <v>209</v>
      </c>
      <c r="E283" s="36">
        <v>7500</v>
      </c>
    </row>
    <row r="284" spans="1:6" ht="50.25" customHeight="1" x14ac:dyDescent="0.25">
      <c r="A284" s="10"/>
      <c r="B284" s="10"/>
      <c r="C284" s="22">
        <v>4270</v>
      </c>
      <c r="D284" s="22" t="s">
        <v>197</v>
      </c>
      <c r="E284" s="36">
        <v>9000</v>
      </c>
    </row>
    <row r="285" spans="1:6" ht="42.75" customHeight="1" x14ac:dyDescent="0.25">
      <c r="A285" s="30"/>
      <c r="B285" s="30"/>
      <c r="C285" s="22">
        <v>4300</v>
      </c>
      <c r="D285" s="22" t="s">
        <v>226</v>
      </c>
      <c r="E285" s="36">
        <v>56000</v>
      </c>
      <c r="F285" s="6"/>
    </row>
    <row r="286" spans="1:6" ht="27.75" customHeight="1" x14ac:dyDescent="0.25">
      <c r="A286" s="29">
        <v>921</v>
      </c>
      <c r="B286" s="29"/>
      <c r="C286" s="19"/>
      <c r="D286" s="19" t="s">
        <v>98</v>
      </c>
      <c r="E286" s="20">
        <f>SUM(E287+E292+E299+E301)</f>
        <v>900146.16999999993</v>
      </c>
    </row>
    <row r="287" spans="1:6" ht="19.5" customHeight="1" x14ac:dyDescent="0.25">
      <c r="A287" s="29"/>
      <c r="B287" s="30">
        <v>92105</v>
      </c>
      <c r="C287" s="22"/>
      <c r="D287" s="22" t="s">
        <v>99</v>
      </c>
      <c r="E287" s="36">
        <f>SUM(E288:E291)</f>
        <v>35000</v>
      </c>
    </row>
    <row r="288" spans="1:6" ht="19.5" customHeight="1" x14ac:dyDescent="0.25">
      <c r="A288" s="29"/>
      <c r="B288" s="30"/>
      <c r="C288" s="22">
        <v>4110</v>
      </c>
      <c r="D288" s="22" t="s">
        <v>19</v>
      </c>
      <c r="E288" s="36">
        <v>1000</v>
      </c>
    </row>
    <row r="289" spans="1:5" ht="19.5" customHeight="1" x14ac:dyDescent="0.25">
      <c r="A289" s="29"/>
      <c r="B289" s="30"/>
      <c r="C289" s="22">
        <v>4170</v>
      </c>
      <c r="D289" s="22" t="s">
        <v>22</v>
      </c>
      <c r="E289" s="36">
        <v>30000</v>
      </c>
    </row>
    <row r="290" spans="1:5" ht="22.5" customHeight="1" x14ac:dyDescent="0.25">
      <c r="A290" s="29"/>
      <c r="B290" s="30"/>
      <c r="C290" s="22">
        <v>4210</v>
      </c>
      <c r="D290" s="22" t="s">
        <v>100</v>
      </c>
      <c r="E290" s="36">
        <v>2000</v>
      </c>
    </row>
    <row r="291" spans="1:5" ht="19.5" customHeight="1" x14ac:dyDescent="0.25">
      <c r="A291" s="29"/>
      <c r="B291" s="30"/>
      <c r="C291" s="22">
        <v>4300</v>
      </c>
      <c r="D291" s="22" t="s">
        <v>31</v>
      </c>
      <c r="E291" s="36">
        <v>2000</v>
      </c>
    </row>
    <row r="292" spans="1:5" ht="21.75" customHeight="1" x14ac:dyDescent="0.25">
      <c r="A292" s="30"/>
      <c r="B292" s="30">
        <v>92109</v>
      </c>
      <c r="C292" s="22"/>
      <c r="D292" s="22" t="s">
        <v>101</v>
      </c>
      <c r="E292" s="36">
        <f>SUM(E293:E298)</f>
        <v>606146.16999999993</v>
      </c>
    </row>
    <row r="293" spans="1:5" ht="24" customHeight="1" x14ac:dyDescent="0.25">
      <c r="A293" s="10"/>
      <c r="B293" s="10"/>
      <c r="C293" s="22">
        <v>2480</v>
      </c>
      <c r="D293" s="22" t="s">
        <v>102</v>
      </c>
      <c r="E293" s="36">
        <v>440000</v>
      </c>
    </row>
    <row r="294" spans="1:5" ht="59.25" customHeight="1" x14ac:dyDescent="0.25">
      <c r="A294" s="10"/>
      <c r="B294" s="10"/>
      <c r="C294" s="22">
        <v>4210</v>
      </c>
      <c r="D294" s="22" t="s">
        <v>214</v>
      </c>
      <c r="E294" s="36">
        <v>15000</v>
      </c>
    </row>
    <row r="295" spans="1:5" ht="33.75" customHeight="1" x14ac:dyDescent="0.25">
      <c r="A295" s="10"/>
      <c r="B295" s="10"/>
      <c r="C295" s="22">
        <v>4260</v>
      </c>
      <c r="D295" s="22" t="s">
        <v>189</v>
      </c>
      <c r="E295" s="36">
        <v>146.16999999999999</v>
      </c>
    </row>
    <row r="296" spans="1:5" ht="60.75" customHeight="1" x14ac:dyDescent="0.25">
      <c r="A296" s="10"/>
      <c r="B296" s="10"/>
      <c r="C296" s="22">
        <v>4270</v>
      </c>
      <c r="D296" s="22" t="s">
        <v>198</v>
      </c>
      <c r="E296" s="36">
        <v>35000</v>
      </c>
    </row>
    <row r="297" spans="1:5" ht="29.25" customHeight="1" x14ac:dyDescent="0.25">
      <c r="A297" s="10"/>
      <c r="B297" s="10"/>
      <c r="C297" s="22">
        <v>4300</v>
      </c>
      <c r="D297" s="22" t="s">
        <v>31</v>
      </c>
      <c r="E297" s="36">
        <v>3000</v>
      </c>
    </row>
    <row r="298" spans="1:5" ht="91.5" customHeight="1" x14ac:dyDescent="0.25">
      <c r="A298" s="10"/>
      <c r="B298" s="10"/>
      <c r="C298" s="22">
        <v>6050</v>
      </c>
      <c r="D298" s="22" t="s">
        <v>219</v>
      </c>
      <c r="E298" s="36">
        <v>113000</v>
      </c>
    </row>
    <row r="299" spans="1:5" ht="29.25" customHeight="1" x14ac:dyDescent="0.25">
      <c r="A299" s="30"/>
      <c r="B299" s="30">
        <v>92116</v>
      </c>
      <c r="C299" s="22"/>
      <c r="D299" s="22" t="s">
        <v>103</v>
      </c>
      <c r="E299" s="36">
        <f>SUM(E300)</f>
        <v>250000</v>
      </c>
    </row>
    <row r="300" spans="1:5" ht="24.75" customHeight="1" x14ac:dyDescent="0.25">
      <c r="A300" s="30"/>
      <c r="B300" s="30"/>
      <c r="C300" s="22">
        <v>2480</v>
      </c>
      <c r="D300" s="22" t="s">
        <v>102</v>
      </c>
      <c r="E300" s="36">
        <v>250000</v>
      </c>
    </row>
    <row r="301" spans="1:5" ht="28.5" customHeight="1" x14ac:dyDescent="0.25">
      <c r="A301" s="30"/>
      <c r="B301" s="30">
        <v>92195</v>
      </c>
      <c r="C301" s="22"/>
      <c r="D301" s="22" t="s">
        <v>63</v>
      </c>
      <c r="E301" s="36">
        <f>SUM(E302+E303)</f>
        <v>9000</v>
      </c>
    </row>
    <row r="302" spans="1:5" ht="63" customHeight="1" x14ac:dyDescent="0.25">
      <c r="A302" s="30"/>
      <c r="B302" s="30"/>
      <c r="C302" s="22">
        <v>4210</v>
      </c>
      <c r="D302" s="22" t="s">
        <v>200</v>
      </c>
      <c r="E302" s="36">
        <v>2500</v>
      </c>
    </row>
    <row r="303" spans="1:5" ht="65.25" customHeight="1" x14ac:dyDescent="0.25">
      <c r="A303" s="30"/>
      <c r="B303" s="30"/>
      <c r="C303" s="22">
        <v>4300</v>
      </c>
      <c r="D303" s="22" t="s">
        <v>201</v>
      </c>
      <c r="E303" s="36">
        <v>6500</v>
      </c>
    </row>
    <row r="304" spans="1:5" ht="28.5" customHeight="1" x14ac:dyDescent="0.25">
      <c r="A304" s="29">
        <v>925</v>
      </c>
      <c r="B304" s="29"/>
      <c r="C304" s="19"/>
      <c r="D304" s="19" t="s">
        <v>120</v>
      </c>
      <c r="E304" s="20">
        <v>1000</v>
      </c>
    </row>
    <row r="305" spans="1:6" ht="23.25" customHeight="1" x14ac:dyDescent="0.25">
      <c r="A305" s="29"/>
      <c r="B305" s="30">
        <v>92503</v>
      </c>
      <c r="C305" s="22"/>
      <c r="D305" s="22" t="s">
        <v>121</v>
      </c>
      <c r="E305" s="36">
        <v>1000</v>
      </c>
    </row>
    <row r="306" spans="1:6" ht="27" customHeight="1" x14ac:dyDescent="0.25">
      <c r="A306" s="29"/>
      <c r="B306" s="30"/>
      <c r="C306" s="22">
        <v>4300</v>
      </c>
      <c r="D306" s="22" t="s">
        <v>51</v>
      </c>
      <c r="E306" s="36">
        <v>1000</v>
      </c>
    </row>
    <row r="307" spans="1:6" ht="21" customHeight="1" x14ac:dyDescent="0.25">
      <c r="A307" s="29">
        <v>926</v>
      </c>
      <c r="B307" s="29"/>
      <c r="C307" s="19"/>
      <c r="D307" s="19" t="s">
        <v>104</v>
      </c>
      <c r="E307" s="20">
        <f>SUM(E308+E310+E316)</f>
        <v>327518.90000000002</v>
      </c>
      <c r="F307" s="6"/>
    </row>
    <row r="308" spans="1:6" ht="21" customHeight="1" x14ac:dyDescent="0.25">
      <c r="A308" s="29"/>
      <c r="B308" s="30">
        <v>92601</v>
      </c>
      <c r="C308" s="19"/>
      <c r="D308" s="22" t="s">
        <v>122</v>
      </c>
      <c r="E308" s="41">
        <v>13600</v>
      </c>
    </row>
    <row r="309" spans="1:6" ht="41.25" customHeight="1" x14ac:dyDescent="0.25">
      <c r="A309" s="29"/>
      <c r="B309" s="29"/>
      <c r="C309" s="22">
        <v>4210</v>
      </c>
      <c r="D309" s="22" t="s">
        <v>208</v>
      </c>
      <c r="E309" s="41">
        <v>13600</v>
      </c>
    </row>
    <row r="310" spans="1:6" ht="24" customHeight="1" x14ac:dyDescent="0.25">
      <c r="A310" s="30"/>
      <c r="B310" s="30">
        <v>92605</v>
      </c>
      <c r="C310" s="22"/>
      <c r="D310" s="22" t="s">
        <v>105</v>
      </c>
      <c r="E310" s="36">
        <f>SUM(E311+E312+E313+E314+E315)</f>
        <v>200918.9</v>
      </c>
    </row>
    <row r="311" spans="1:6" ht="29.25" customHeight="1" x14ac:dyDescent="0.25">
      <c r="A311" s="30"/>
      <c r="B311" s="30"/>
      <c r="C311" s="22">
        <v>2820</v>
      </c>
      <c r="D311" s="22" t="s">
        <v>106</v>
      </c>
      <c r="E311" s="36">
        <v>180000</v>
      </c>
    </row>
    <row r="312" spans="1:6" ht="27" customHeight="1" x14ac:dyDescent="0.25">
      <c r="A312" s="30"/>
      <c r="B312" s="30"/>
      <c r="C312" s="22">
        <v>4210</v>
      </c>
      <c r="D312" s="22" t="s">
        <v>24</v>
      </c>
      <c r="E312" s="36">
        <v>4000</v>
      </c>
    </row>
    <row r="313" spans="1:6" ht="27" customHeight="1" x14ac:dyDescent="0.25">
      <c r="A313" s="30"/>
      <c r="B313" s="30"/>
      <c r="C313" s="22">
        <v>4260</v>
      </c>
      <c r="D313" s="22" t="s">
        <v>190</v>
      </c>
      <c r="E313" s="36">
        <v>10918.9</v>
      </c>
    </row>
    <row r="314" spans="1:6" ht="27" customHeight="1" x14ac:dyDescent="0.25">
      <c r="A314" s="30"/>
      <c r="B314" s="30"/>
      <c r="C314" s="22">
        <v>4270</v>
      </c>
      <c r="D314" s="22" t="s">
        <v>27</v>
      </c>
      <c r="E314" s="36">
        <v>3000</v>
      </c>
    </row>
    <row r="315" spans="1:6" ht="27" customHeight="1" x14ac:dyDescent="0.25">
      <c r="A315" s="30"/>
      <c r="B315" s="30"/>
      <c r="C315" s="22">
        <v>4300</v>
      </c>
      <c r="D315" s="22" t="s">
        <v>51</v>
      </c>
      <c r="E315" s="36">
        <v>3000</v>
      </c>
    </row>
    <row r="316" spans="1:6" ht="27.75" customHeight="1" x14ac:dyDescent="0.25">
      <c r="A316" s="10"/>
      <c r="B316" s="30">
        <v>92695</v>
      </c>
      <c r="C316" s="22"/>
      <c r="D316" s="22" t="s">
        <v>63</v>
      </c>
      <c r="E316" s="36">
        <v>113000</v>
      </c>
    </row>
    <row r="317" spans="1:6" ht="39.75" customHeight="1" x14ac:dyDescent="0.25">
      <c r="A317" s="10"/>
      <c r="B317" s="30"/>
      <c r="C317" s="22">
        <v>6050</v>
      </c>
      <c r="D317" s="22" t="s">
        <v>220</v>
      </c>
      <c r="E317" s="36">
        <v>113000</v>
      </c>
    </row>
    <row r="318" spans="1:6" ht="21.75" customHeight="1" x14ac:dyDescent="0.25">
      <c r="A318" s="52" t="s">
        <v>107</v>
      </c>
      <c r="B318" s="53"/>
      <c r="C318" s="53"/>
      <c r="D318" s="54"/>
      <c r="E318" s="20">
        <f>SUM(E9+E16+E36+E56+E69+E74+E130+E135+E152+E155+E161+E180+E201+E204+E207+E214+E286+E304+E307)</f>
        <v>20143274.310000002</v>
      </c>
    </row>
    <row r="319" spans="1:6" ht="16.5" x14ac:dyDescent="0.25">
      <c r="A319" s="51" t="s">
        <v>215</v>
      </c>
      <c r="B319" s="51"/>
      <c r="C319" s="51"/>
      <c r="D319" s="51"/>
      <c r="E319" s="14"/>
    </row>
    <row r="320" spans="1:6" s="6" customFormat="1" ht="15.75" customHeight="1" x14ac:dyDescent="0.25">
      <c r="A320" s="51" t="s">
        <v>216</v>
      </c>
      <c r="B320" s="51"/>
      <c r="C320" s="51"/>
      <c r="D320" s="51"/>
      <c r="E320" s="14"/>
    </row>
    <row r="321" spans="1:5" ht="16.5" x14ac:dyDescent="0.25">
      <c r="A321" s="51" t="s">
        <v>217</v>
      </c>
      <c r="B321" s="51"/>
      <c r="C321" s="51"/>
      <c r="D321" s="51"/>
      <c r="E321" s="14"/>
    </row>
    <row r="322" spans="1:5" ht="16.5" x14ac:dyDescent="0.25">
      <c r="A322" s="14"/>
      <c r="B322" s="14"/>
      <c r="C322" s="14"/>
      <c r="D322" s="14"/>
      <c r="E322" s="14"/>
    </row>
    <row r="323" spans="1:5" ht="16.5" x14ac:dyDescent="0.25">
      <c r="A323" s="14"/>
      <c r="B323" s="14"/>
      <c r="C323" s="14"/>
      <c r="D323" s="14"/>
      <c r="E323" s="14"/>
    </row>
    <row r="324" spans="1:5" ht="16.5" x14ac:dyDescent="0.25">
      <c r="A324" s="14"/>
      <c r="B324" s="14"/>
      <c r="C324" s="14"/>
      <c r="D324" s="14"/>
      <c r="E324" s="14"/>
    </row>
    <row r="325" spans="1:5" ht="16.5" x14ac:dyDescent="0.25">
      <c r="A325" s="14"/>
      <c r="B325" s="14"/>
      <c r="C325" s="14"/>
      <c r="D325" s="14"/>
      <c r="E325" s="14"/>
    </row>
    <row r="326" spans="1:5" ht="16.5" x14ac:dyDescent="0.25">
      <c r="A326" s="14"/>
      <c r="B326" s="14"/>
      <c r="C326" s="14"/>
      <c r="D326" s="14"/>
      <c r="E326" s="14"/>
    </row>
    <row r="327" spans="1:5" ht="16.5" x14ac:dyDescent="0.25">
      <c r="A327" s="14"/>
      <c r="B327" s="14"/>
      <c r="C327" s="14"/>
      <c r="D327" s="14"/>
      <c r="E327" s="14"/>
    </row>
    <row r="328" spans="1:5" ht="16.5" x14ac:dyDescent="0.25">
      <c r="A328" s="14"/>
      <c r="B328" s="14"/>
      <c r="C328" s="14"/>
      <c r="D328" s="14"/>
      <c r="E328" s="14"/>
    </row>
    <row r="329" spans="1:5" ht="16.5" x14ac:dyDescent="0.25">
      <c r="A329" s="14"/>
      <c r="B329" s="14"/>
      <c r="C329" s="14"/>
      <c r="D329" s="14"/>
      <c r="E329" s="14"/>
    </row>
    <row r="330" spans="1:5" ht="16.5" x14ac:dyDescent="0.25">
      <c r="A330" s="14"/>
      <c r="B330" s="14"/>
      <c r="C330" s="14"/>
      <c r="D330" s="14"/>
      <c r="E330" s="14"/>
    </row>
    <row r="331" spans="1:5" ht="16.5" x14ac:dyDescent="0.25">
      <c r="A331" s="14"/>
      <c r="B331" s="14"/>
      <c r="C331" s="14"/>
      <c r="D331" s="14"/>
      <c r="E331" s="14"/>
    </row>
    <row r="332" spans="1:5" ht="16.5" x14ac:dyDescent="0.25">
      <c r="A332" s="14"/>
      <c r="B332" s="14"/>
      <c r="C332" s="14"/>
      <c r="D332" s="14"/>
      <c r="E332" s="14"/>
    </row>
    <row r="333" spans="1:5" ht="16.5" x14ac:dyDescent="0.25">
      <c r="A333" s="14"/>
      <c r="B333" s="14"/>
      <c r="C333" s="14"/>
      <c r="D333" s="14"/>
      <c r="E333" s="14"/>
    </row>
    <row r="334" spans="1:5" ht="16.5" x14ac:dyDescent="0.25">
      <c r="A334" s="14"/>
      <c r="B334" s="14"/>
      <c r="C334" s="14"/>
      <c r="D334" s="14"/>
      <c r="E334" s="14"/>
    </row>
    <row r="335" spans="1:5" ht="16.5" x14ac:dyDescent="0.25">
      <c r="A335" s="14"/>
      <c r="B335" s="14"/>
      <c r="C335" s="14"/>
      <c r="D335" s="14"/>
      <c r="E335" s="14"/>
    </row>
    <row r="336" spans="1:5" ht="16.5" x14ac:dyDescent="0.25">
      <c r="A336" s="14"/>
      <c r="B336" s="14"/>
      <c r="C336" s="14"/>
      <c r="D336" s="14"/>
      <c r="E336" s="14"/>
    </row>
    <row r="337" spans="1:5" ht="16.5" x14ac:dyDescent="0.25">
      <c r="A337" s="14"/>
      <c r="B337" s="14"/>
      <c r="C337" s="14"/>
      <c r="D337" s="14"/>
      <c r="E337" s="14"/>
    </row>
    <row r="338" spans="1:5" ht="16.5" x14ac:dyDescent="0.25">
      <c r="A338" s="14"/>
      <c r="B338" s="14"/>
      <c r="C338" s="14"/>
      <c r="D338" s="14"/>
      <c r="E338" s="14"/>
    </row>
    <row r="339" spans="1:5" ht="16.5" x14ac:dyDescent="0.25">
      <c r="A339" s="14"/>
      <c r="B339" s="14"/>
      <c r="C339" s="14"/>
      <c r="D339" s="14"/>
      <c r="E339" s="14"/>
    </row>
    <row r="340" spans="1:5" ht="16.5" x14ac:dyDescent="0.25">
      <c r="A340" s="14"/>
      <c r="B340" s="14"/>
      <c r="C340" s="14"/>
      <c r="D340" s="14"/>
      <c r="E340" s="14"/>
    </row>
  </sheetData>
  <mergeCells count="9">
    <mergeCell ref="A318:D318"/>
    <mergeCell ref="D1:E1"/>
    <mergeCell ref="B3:E3"/>
    <mergeCell ref="A4:E4"/>
    <mergeCell ref="A5:A7"/>
    <mergeCell ref="B5:B7"/>
    <mergeCell ref="C5:C7"/>
    <mergeCell ref="D5:D7"/>
    <mergeCell ref="E5:E7"/>
  </mergeCells>
  <pageMargins left="0.31496062992125984" right="0.31496062992125984" top="0.74803149606299213" bottom="0.74803149606299213" header="0.51181102362204722" footer="0.31496062992125984"/>
  <pageSetup paperSize="9" scale="65" firstPageNumber="0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Zał.do Zarz.74.2021wydatki </vt:lpstr>
      <vt:lpstr>'Zał.do Zarz.74.2021wydatki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MAR_GRO_PC</cp:lastModifiedBy>
  <cp:revision>55</cp:revision>
  <cp:lastPrinted>2022-01-13T09:23:26Z</cp:lastPrinted>
  <dcterms:created xsi:type="dcterms:W3CDTF">2006-09-22T13:37:51Z</dcterms:created>
  <dcterms:modified xsi:type="dcterms:W3CDTF">2022-01-13T09:24:00Z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