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900" activeTab="2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nr 8" sheetId="8" r:id="rId8"/>
    <sheet name="zał. nr 9" sheetId="9" r:id="rId9"/>
  </sheets>
  <definedNames/>
  <calcPr fullCalcOnLoad="1"/>
</workbook>
</file>

<file path=xl/sharedStrings.xml><?xml version="1.0" encoding="utf-8"?>
<sst xmlns="http://schemas.openxmlformats.org/spreadsheetml/2006/main" count="1893" uniqueCount="686">
  <si>
    <t>Dział</t>
  </si>
  <si>
    <t>Ogółem</t>
  </si>
  <si>
    <t>bieżące</t>
  </si>
  <si>
    <t>Rozdział</t>
  </si>
  <si>
    <t>majątkowe</t>
  </si>
  <si>
    <t>w tym: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</si>
  <si>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</si>
  <si>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</si>
  <si>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</si>
  <si>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</si>
  <si>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</si>
  <si>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</si>
  <si>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</si>
  <si>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</si>
  <si>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</si>
  <si>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</si>
  <si>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</si>
  <si>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</si>
  <si>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</si>
  <si>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</si>
  <si>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</si>
  <si>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</si>
  <si>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</si>
  <si>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</si>
  <si>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</si>
  <si>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</si>
  <si>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</si>
  <si>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</si>
  <si>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</si>
  <si>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</si>
  <si>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</si>
  <si>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</si>
  <si>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</si>
  <si>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</si>
  <si>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</si>
  <si>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</si>
  <si>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</si>
  <si>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§ 994</t>
  </si>
  <si>
    <t>Wykup papierów wartościowych (obligacji)</t>
  </si>
  <si>
    <t>§ 982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</si>
  <si>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</si>
  <si>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</si>
  <si>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</si>
  <si>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</si>
  <si>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</si>
  <si>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</si>
  <si>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</si>
  <si>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Nazwa</t>
  </si>
  <si>
    <t>Nazwa instytucji</t>
  </si>
  <si>
    <t>Kwota dotacji</t>
  </si>
  <si>
    <t>Nazwa sołectwa lub innej jednostki pomocniczej</t>
  </si>
  <si>
    <t>Rozdz.</t>
  </si>
  <si>
    <t>Planowane wydatki</t>
  </si>
  <si>
    <t>Nazwa zadania, przedsięwzięcia</t>
  </si>
  <si>
    <t>Łączne</t>
  </si>
  <si>
    <t>wydatki</t>
  </si>
  <si>
    <t>w tym</t>
  </si>
  <si>
    <t>010</t>
  </si>
  <si>
    <t>Bielsk</t>
  </si>
  <si>
    <t>Bolechowice</t>
  </si>
  <si>
    <t>Ciachcin</t>
  </si>
  <si>
    <t>Drwały</t>
  </si>
  <si>
    <t>Dziedzice</t>
  </si>
  <si>
    <t>Giżyno</t>
  </si>
  <si>
    <t>Jaroszewo Biskupie</t>
  </si>
  <si>
    <t>Kłobie</t>
  </si>
  <si>
    <t>Konary</t>
  </si>
  <si>
    <t>Leszczyn Księży</t>
  </si>
  <si>
    <t>Leszczyn Szlachecki</t>
  </si>
  <si>
    <t>Lubiejewo</t>
  </si>
  <si>
    <t>Machcino</t>
  </si>
  <si>
    <t>Niszczyce</t>
  </si>
  <si>
    <t>Rudowo</t>
  </si>
  <si>
    <t>Sękowo</t>
  </si>
  <si>
    <t>Szewce</t>
  </si>
  <si>
    <t>Śmiłowo</t>
  </si>
  <si>
    <t>Zakrzewo</t>
  </si>
  <si>
    <t>Zągoty</t>
  </si>
  <si>
    <t>Żukowo</t>
  </si>
  <si>
    <t>01010</t>
  </si>
  <si>
    <t>400</t>
  </si>
  <si>
    <t>600</t>
  </si>
  <si>
    <t>60016</t>
  </si>
  <si>
    <t>Nazwa jednostki</t>
  </si>
  <si>
    <t>I. Jednostki sektora finansów publicznych</t>
  </si>
  <si>
    <t>II. Jednostki spoza sektora finansów publicznych</t>
  </si>
  <si>
    <t>% wykonania</t>
  </si>
  <si>
    <t>wysokość wykonania</t>
  </si>
  <si>
    <t>01095</t>
  </si>
  <si>
    <t>Rolnictwo i łowiectwo - plan</t>
  </si>
  <si>
    <t>Transport i łączność - plan</t>
  </si>
  <si>
    <t>Gospodarka mieszkaniowa - plan</t>
  </si>
  <si>
    <t>Administracja publiczna - plan</t>
  </si>
  <si>
    <t>Różne rozliczenia - plan</t>
  </si>
  <si>
    <t>Oświata i wychowanie - plan</t>
  </si>
  <si>
    <t>Działalność usługowa - plan</t>
  </si>
  <si>
    <t>Urzędy naczelnych organów władzy państwowej, kontroli i ochrony prawa oraz sądownictwa - plan</t>
  </si>
  <si>
    <t>Pomoc społeczna - plan</t>
  </si>
  <si>
    <t>Gospodarka komunalna i ochrona środowiska - plan</t>
  </si>
  <si>
    <t>Kultura i ochrona dziedzictwa narodowego - plan</t>
  </si>
  <si>
    <t>Edukacyjna opieka wychowawcza - plan</t>
  </si>
  <si>
    <t>Usługi opiekuńcze i specjalistyczne usługi opiekuńcze - wynagrodzenia wraz z pochodnymi, wydatki bieżące - plan</t>
  </si>
  <si>
    <t>Gminny Ośrodek Kultury w Bielsku - plan</t>
  </si>
  <si>
    <t>Gminna Biblioteka Publiczna w Bielsku - plan</t>
  </si>
  <si>
    <t>Urząd Miasta Płocka - plan</t>
  </si>
  <si>
    <t>Wykonanie</t>
  </si>
  <si>
    <t>Informacja o realizacji</t>
  </si>
  <si>
    <t>Urzędy wojewódzkie - utrzymanie USC, Ewidencji Ludności; wynagrodzenia wraz z pochodnymi, wydatki bieżące, fundusz świadczeń socjalnych - plan</t>
  </si>
  <si>
    <t>Urzędy naczelnych organów władzy państwowej, kontroli i ochrony prawa                                                          - aktualizacja stałego rejestru wyborców - plan</t>
  </si>
  <si>
    <t>Dokonanie zwrotu podatku akcyzowego zawartego w cenie oleju napędowego wykorzystywanego do produkcji rolnej przez producentów rolnych                           w pierwszym okresie płatniczym - plan</t>
  </si>
  <si>
    <t>Gilino</t>
  </si>
  <si>
    <t>Tłubice</t>
  </si>
  <si>
    <t>Tchórz</t>
  </si>
  <si>
    <t>Ułtowo</t>
  </si>
  <si>
    <t>Umienino</t>
  </si>
  <si>
    <t>§ 903</t>
  </si>
  <si>
    <t>Cekanowo</t>
  </si>
  <si>
    <t>Dębsk</t>
  </si>
  <si>
    <t>Goślice</t>
  </si>
  <si>
    <t>Jączewo</t>
  </si>
  <si>
    <t>Kleniewo</t>
  </si>
  <si>
    <t>Smolino</t>
  </si>
  <si>
    <t>Zagroba</t>
  </si>
  <si>
    <t>801</t>
  </si>
  <si>
    <t>Kultura fizyczna  - plan</t>
  </si>
  <si>
    <t>Plan ogółem</t>
  </si>
  <si>
    <t>1</t>
  </si>
  <si>
    <t>2</t>
  </si>
  <si>
    <t>3</t>
  </si>
  <si>
    <t>0,00</t>
  </si>
  <si>
    <t>700</t>
  </si>
  <si>
    <t>750</t>
  </si>
  <si>
    <t>751</t>
  </si>
  <si>
    <t>754</t>
  </si>
  <si>
    <t>756</t>
  </si>
  <si>
    <t>758</t>
  </si>
  <si>
    <t>852</t>
  </si>
  <si>
    <t>854</t>
  </si>
  <si>
    <t>900</t>
  </si>
  <si>
    <t>Pożyczki</t>
  </si>
  <si>
    <t>Pożyczki na finansowanie zadań realizowanych
z udziałem środków pochodzących z budżetu UE</t>
  </si>
  <si>
    <t>8.</t>
  </si>
  <si>
    <t>Inne źródła (wolne środki)</t>
  </si>
  <si>
    <t>Spłaty pożyczek otrzymanych na finansowanie zadań realizowanych z udziałem środków pochodzących z budżetu UE</t>
  </si>
  <si>
    <t>Plan</t>
  </si>
  <si>
    <t>Z tego</t>
  </si>
  <si>
    <t>Wydatki 
bieżące</t>
  </si>
  <si>
    <t>Wydatki 
majątkowe</t>
  </si>
  <si>
    <t>inwestycje i zakupy inwestycyjne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</si>
  <si>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</si>
  <si>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</si>
  <si>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</si>
  <si>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</si>
  <si>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</si>
  <si>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</si>
  <si>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</si>
  <si>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</si>
  <si>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Wytwarzanie i zaopatrywanie w energię elektryczną, gaz i wodę - plan</t>
  </si>
  <si>
    <t>Wydatki razem - plan</t>
  </si>
  <si>
    <t xml:space="preserve">w tym z tytułu dotacji i środków na finansowanie wydatków na realizację zadań finansowanych z udziałem środków, o których mowa w art. 5 ust. 1 pkt 2 i 3 - plan
</t>
  </si>
  <si>
    <t xml:space="preserve">Dotacje celowe otrzymane z budżetu państwa na realizację zadań bieżących z zakresu administracji rządowej oraz innych zadań zleconych gminie (związkom gmin) ustawami - plan </t>
  </si>
  <si>
    <t>Wpływy z usług - plan</t>
  </si>
  <si>
    <t>Wpływy z różnych dochodów - plan</t>
  </si>
  <si>
    <t>Wpływy z różnych opłat - plan</t>
  </si>
  <si>
    <t>Dochody jednostek samorządu terytorialnego związane z realizacją zadań z zakresu administracji rządowej oraz innych zadań zleconych ustawami - plan</t>
  </si>
  <si>
    <t>Dochody od osób prawnych, od osób fizycznych i od innych jednostek nieposiadających osobowości prawnej oraz wydatki związane z ich poborem - plan</t>
  </si>
  <si>
    <t>Wpływy z opłaty skarbowej - plan</t>
  </si>
  <si>
    <t>Wpływy z opłaty eksploatacyjnej - plan</t>
  </si>
  <si>
    <t xml:space="preserve">Wpływy z innych lokalnych opłat pobieranych przez jednostki samorządu terytorialnego na podstawie odrębnych ustaw - plan </t>
  </si>
  <si>
    <t>Subwencje ogólne z budżetu państwa - plan</t>
  </si>
  <si>
    <t>Dotacje celowe otrzymane z budżetu państwa na realizację własnych zadań bieżących gmin (związków gmin) - plan</t>
  </si>
  <si>
    <t>Majątkowe</t>
  </si>
  <si>
    <t>Bieżące ogółem - plan</t>
  </si>
  <si>
    <t>Wpłaty z tytułu odpłatnego nabycia prawa własności oraz prawa użytkowania wieczystego nieruchomości - plan</t>
  </si>
  <si>
    <t>Majątkowe ogółem - plan</t>
  </si>
  <si>
    <t>Ogółem dochody - plan</t>
  </si>
  <si>
    <t xml:space="preserve">w tym z tytułu dotacji
i środków na finansowanie wydatków na realizację zadań finansowanych z udziałem środków, o których mowa w art. 5 ust. 1 pkt 2 i 3 - plan
</t>
  </si>
  <si>
    <t xml:space="preserve">Ogółem plan II             </t>
  </si>
  <si>
    <t xml:space="preserve">Ogółem plan I                      </t>
  </si>
  <si>
    <t>Urząd Gminy Nowy Duninów - plan</t>
  </si>
  <si>
    <t xml:space="preserve">Oświata i wychowanie  - plan </t>
  </si>
  <si>
    <t xml:space="preserve">Ogółem plan  I i II                     </t>
  </si>
  <si>
    <t>§ 950</t>
  </si>
  <si>
    <t>Wpływy z opłat z tytułu użytkowania wieczystego nieruchomości - plan</t>
  </si>
  <si>
    <t xml:space="preserve">Wpływy z opłat za korzystanie z wychowania przedszkolnego - plan </t>
  </si>
  <si>
    <t>Dotacje celowe otrzymane z samorządu województwa na inwestycje i zakupy inwestycyjne realizowane na podstawie porozumień (umów) między jednostkami samorządu terytorialnego - plan</t>
  </si>
  <si>
    <t>Zakres porozumienia lub umowy</t>
  </si>
  <si>
    <t xml:space="preserve">Dochody i wydatki ogółem -  plan                       </t>
  </si>
  <si>
    <t xml:space="preserve">Wpływy różnych opłat - plan 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</si>
  <si>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- plan</t>
  </si>
  <si>
    <t>Wpływy z tytułu kosztów egzekucyjnych, opłaty komorniczej i kosztów upomnień - plan</t>
  </si>
  <si>
    <t>Dotacje celowe otrzymane z budżetu państwa na realizację zadań bieżących z zakresu administracji rządowej oraz innych zadań zleconych gminie (związkom gmin, związkom powiatowo-gminnym) ustawami - plan</t>
  </si>
  <si>
    <t xml:space="preserve">Wpływy z opłat za korzystanie z wyżywienia w jednostkach realizujących zadania z zakresu wychowania przedszkolnego - plan </t>
  </si>
  <si>
    <t>855</t>
  </si>
  <si>
    <t>Rodzina - plan</t>
  </si>
  <si>
    <t>Wpływy ze zwrotów dotacji oraz płatności wykorzystanych niezgodnie z przeznaczeniem lub wykorzystanych z naruszeniem procedur, o których mowa w art. 184 ustawy, pobranych nienależnie lub w nadmiernej wysokości - plan</t>
  </si>
  <si>
    <t>85501</t>
  </si>
  <si>
    <t>Świadczenie wychowawcze - 500 plus - pomoc państwa w wychowywaniu dzieci - plan</t>
  </si>
  <si>
    <t>85502</t>
  </si>
  <si>
    <t xml:space="preserve">Świadczenia rodzinne, świadczenia z funduszu alimentacyjneego oraz składki na ubezpieczenia emerytalne i rentowe z ubezpieczenia społecznego - świadczenia rodzinne, fundusz alimentacyjny, wynagrodzenia wraz z pochodnymi, wydatki bieżące - plan   </t>
  </si>
  <si>
    <t>85503</t>
  </si>
  <si>
    <t xml:space="preserve">Karta Dużej Rodziny - plan </t>
  </si>
  <si>
    <t>Józinek</t>
  </si>
  <si>
    <t>Kędzierzyn</t>
  </si>
  <si>
    <t>Nazwa zadania inwestycyjnego              (w tym w ramach funduszu sołeckiego)</t>
  </si>
  <si>
    <t>Urząd Marszałkowski Województwa Mazowieckiego w Warszawie - plan</t>
  </si>
  <si>
    <t>Wpływy z rozliczeń/zwrotów z lat ubiegłych- plan</t>
  </si>
  <si>
    <t>10 000,00</t>
  </si>
  <si>
    <t>Wpływy z pozostałych odsetek - plan</t>
  </si>
  <si>
    <t>Kuchary-Jeżewo</t>
  </si>
  <si>
    <t>85504</t>
  </si>
  <si>
    <t xml:space="preserve">Wspieranie rodziny - realizacja programu "Dobry start"  - plan </t>
  </si>
  <si>
    <t>Zakup i objęcie akcji i udziałów</t>
  </si>
  <si>
    <t>Wniesienie wkładów do spółek sprawa handlowego</t>
  </si>
  <si>
    <t>wydatki 
jednostek
budżetowych,</t>
  </si>
  <si>
    <t>01030</t>
  </si>
  <si>
    <t>Infrastruktura wodociągowa i sanitacyjna wsi - plan</t>
  </si>
  <si>
    <t>Izby rolnicze - plan</t>
  </si>
  <si>
    <t>Pozostała działalność - plan</t>
  </si>
  <si>
    <t>Dostarczanie wody - plan</t>
  </si>
  <si>
    <t>Lokalny transport zbiorowy - plan</t>
  </si>
  <si>
    <t>Generalna Dyrekcja Dróg Krajowych i Autostrad - plan</t>
  </si>
  <si>
    <t>Drogi publiczne wojewódzkie - plan</t>
  </si>
  <si>
    <t>Drogi publiczne powiatowe - plan</t>
  </si>
  <si>
    <t>Drogi publiczne gminne - plan</t>
  </si>
  <si>
    <t>Gospodarka gruntami i nieruchomościami - plan</t>
  </si>
  <si>
    <t>Plany zagospodarowania przestrzennego - plan</t>
  </si>
  <si>
    <t>Urzędy wojewódzkie - plan</t>
  </si>
  <si>
    <t>Rady gmin (miast i miast na prawach powiatu) - plan</t>
  </si>
  <si>
    <t>Urzędy gmin (miast i miast na prawach powiatu) - plan</t>
  </si>
  <si>
    <t>Promocja jednostek samorządu terytorialnego - plan</t>
  </si>
  <si>
    <t>Pozostała działalność- plan</t>
  </si>
  <si>
    <t>Urzędy naczelnych organów władzy państwowej, kontroli i ochrony prawa oraz sądownictwa- plan</t>
  </si>
  <si>
    <t>Urzędy naczelnych organów władzy państwowej, kontroli i ochrony prawa- plan</t>
  </si>
  <si>
    <t>Bezpieczeństwo publiczne i ochrona przeciwpożarowa- plan</t>
  </si>
  <si>
    <t>Ochotnicze straże pożarne- plan</t>
  </si>
  <si>
    <t>Zarządzanie kryzysowe- plan</t>
  </si>
  <si>
    <t>Obsługa długu publicznego- plan</t>
  </si>
  <si>
    <t>Obsługa papierów wartościowych, kredytów i pożyczek jednostek samorządu terytorialnego- plan</t>
  </si>
  <si>
    <t>Różne rozliczenia- plan</t>
  </si>
  <si>
    <t>Różne rozliczenia finansowe- plan</t>
  </si>
  <si>
    <t>Rezerwy ogólne i celowe- plan</t>
  </si>
  <si>
    <t>Oświata i wychowanie- plan</t>
  </si>
  <si>
    <t>Szkoły podstawowe- plan</t>
  </si>
  <si>
    <t>Oddziały przedszkolne w szkołach podstawowych- plan</t>
  </si>
  <si>
    <t>Przedszkola - plan</t>
  </si>
  <si>
    <t>Dowożenie uczniów do szkół- plan</t>
  </si>
  <si>
    <t>Dokształcanie i doskonalenie nauczycieli- plan</t>
  </si>
  <si>
    <t>Stołówki szkolne i przedszkolne- plan</t>
  </si>
  <si>
    <t>Realizacja zadań wymagających stosowania specjalnej organizacji nauki i metod pracy dla dzieci i młodzieży w szkołach podstawowych- plan</t>
  </si>
  <si>
    <t>Ochrona zdrowia- plan</t>
  </si>
  <si>
    <t>Zwalczanie narkomanii- plan</t>
  </si>
  <si>
    <t>Przeciwdziałanie alkoholizmowi- plan</t>
  </si>
  <si>
    <t>Pomoc społeczna- plan</t>
  </si>
  <si>
    <t>Domy pomocy społecznej- plan</t>
  </si>
  <si>
    <t>Zadania w zakresie przeciwdziałania przemocy w rodzinie- plan</t>
  </si>
  <si>
    <t>Zasiłki okresowe, celowe i pomoc w naturze oraz składki na ubezpieczenia emerytalne i rentowe- plan</t>
  </si>
  <si>
    <t>Zasiłki stałe- plan</t>
  </si>
  <si>
    <t>Usługi opiekuńcze i specjalistyczne usługi opiekuńcze- plan</t>
  </si>
  <si>
    <t>Pomoc w zakresie dożywiania- plan</t>
  </si>
  <si>
    <t>Edukacyjna opieka wychowawcza- plan</t>
  </si>
  <si>
    <t>Pomoc materialna dla uczniów o charakterze socjalnym- plan</t>
  </si>
  <si>
    <t>Rodzina- plan</t>
  </si>
  <si>
    <t>Świadczenie wychowawcze- plan</t>
  </si>
  <si>
    <t xml:space="preserve">Świadczenia rodzinne, świadczenie z funduszu alimentacyjnego oraz składki na ubezpieczenia emerytalne i rentowe z ubezpieczenia społecznego- plan
</t>
  </si>
  <si>
    <t>Karta Dużej Rodziny- plan</t>
  </si>
  <si>
    <t>Wspieranie rodziny- plan</t>
  </si>
  <si>
    <t>Gospodarka komunalna i ochrona środowiska- plan</t>
  </si>
  <si>
    <t>Gospodarka ściekowa i ochrona wód- plan</t>
  </si>
  <si>
    <t>Gospodarka odpadami- plan</t>
  </si>
  <si>
    <t>Oczyszczanie miast i wsi- plan</t>
  </si>
  <si>
    <t>Utrzymanie zieleni w miastach i gminach- plan</t>
  </si>
  <si>
    <t>Oświetlenie ulic, placów i dróg- plan</t>
  </si>
  <si>
    <t>Wpływy i wydatki związane z gromadzeniem środków z opłat i kar za korzystanie ze środowiska- plan</t>
  </si>
  <si>
    <t>Kultura i ochrona dziedzictwa narodowego- plan</t>
  </si>
  <si>
    <t>Pozostałe zadania w zakresie kultury- plan</t>
  </si>
  <si>
    <t>Domy i ośrodki kultury, świetlice i kluby- plan</t>
  </si>
  <si>
    <t>Biblioteki- plan</t>
  </si>
  <si>
    <t>Kultura fizyczna- plan</t>
  </si>
  <si>
    <t>Zadania w zakresie kultury fizycznej- plan</t>
  </si>
  <si>
    <t>Ośrodki pomocy społecznej - plan</t>
  </si>
  <si>
    <t>85513</t>
  </si>
  <si>
    <t>Pozostała działalnoś- plan</t>
  </si>
  <si>
    <t>Zapewnienie uczniom prawa do bezpłatnego dostępu do podręczników, materiałów edukacyjnych lub materiałów ćwiczeniowych - plan</t>
  </si>
  <si>
    <t>Ośrodki wsparcia - plan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</si>
  <si>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opiekunów-plan</t>
  </si>
  <si>
    <t>9 374,77</t>
  </si>
  <si>
    <t>Pozostałe działania związane z gospodarką odpadami - plan</t>
  </si>
  <si>
    <t>Rezerwaty i pomniki przyrody - plan</t>
  </si>
  <si>
    <t>Ogrody botaniczne i zoologiczne oraz naturalne obszary i obiekty chronionej przyrody - plan</t>
  </si>
  <si>
    <t>Jaroszewo - Wieś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</si>
  <si>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 - plan</t>
  </si>
  <si>
    <t>Składki na ubezpieczenie zdrowotne opłacane za osoby pobierające niektóre świadczenia z pomocy społecznej, niektóre świadczenia rodzinne oraz za osoby uczestniczące w zajęciach w centrum integracji społecznej- plan</t>
  </si>
  <si>
    <t xml:space="preserve">Działalność Państwowego Gospodarstwa Wodnego Wody Polskie  - plan </t>
  </si>
  <si>
    <t>80101</t>
  </si>
  <si>
    <t>20 000,00</t>
  </si>
  <si>
    <t>810 283,00</t>
  </si>
  <si>
    <t>947 183,00</t>
  </si>
  <si>
    <t>136 900,00</t>
  </si>
  <si>
    <t>Środki otrzymane od pozostałych jednostek zaliczanych do sektora finansów publicznych na realizacje zadań bieżących jednostek zaliczanych do sektora finansów publicznych - plan</t>
  </si>
  <si>
    <t>Dotacja celowa otrzymana z tytułu pomocy finansowej udzielanej między jednostkami samorządu terytorialnego na dofinansowanie własnych zadań inwestycyjnych i zakupów inwestycyjnych - plan</t>
  </si>
  <si>
    <t>50 000,00</t>
  </si>
  <si>
    <t>946 937,06</t>
  </si>
  <si>
    <t>136 675,00</t>
  </si>
  <si>
    <t>810 262,06</t>
  </si>
  <si>
    <t>Wpływy z najmu i dzierżawy składników majątkowych Skarbu Państwa, jednostek samorządu terytorialnego lub innych jednostek zaliczanych do sektora finansów publicznych oraz innych umów o podobnym charakterze - plan</t>
  </si>
  <si>
    <t>Wpływy z rozliczeń/zwrotów z lat ubiegłych - plan</t>
  </si>
  <si>
    <t>Wpływy  z najmu i dzierżawy składników majątkowych Skarbu Państwa, jednostek samorządu terytorialnego lub innych jednostek zaliczanych do sektora finansów publicznych oraz innych umów o podobnym charakterze -plan</t>
  </si>
  <si>
    <t>Wpływy z tytułu opłat i kosztów sądowych oraz innych opłat uiszczanych na rzecz Skarbu Państwa z tytułu postępowania sądowego i prokuratorskiego - plan</t>
  </si>
  <si>
    <t>Bezpieczeństwo publiczne i ochrona przeciwpożarowa - plan</t>
  </si>
  <si>
    <t>Wpływy z podatku dochodowego od osób fizycznych - plan</t>
  </si>
  <si>
    <t>Wpływy z podatku dochodowego od osób prawnych - plan</t>
  </si>
  <si>
    <t>Wpływy z podatku od nieruchomości - plan</t>
  </si>
  <si>
    <t>Wpływy z podatku rolnego - plan</t>
  </si>
  <si>
    <t>Wpływy z podatku leśnego - plan</t>
  </si>
  <si>
    <t>Wpływy z podatku od środków transportowych - plan</t>
  </si>
  <si>
    <t>Wpływy z podatku od działalności gospodarczej osób fizycznych, opłacanego w formie karty podatkowej - plan</t>
  </si>
  <si>
    <t>Wpływy z podatku od spadków i darowizn - plan</t>
  </si>
  <si>
    <t>Wpływy z podatku od czynności cywilnoprawnych - plan</t>
  </si>
  <si>
    <t>Wpływy z odsetek  od nieterminowych wpłat z tytułu podatków i opłat - plan</t>
  </si>
  <si>
    <t>1 800,00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</si>
  <si>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 - plan</t>
  </si>
  <si>
    <t>851</t>
  </si>
  <si>
    <t>Ochrona zdrowia - plan</t>
  </si>
  <si>
    <t xml:space="preserve">Wpływy ze zwrotów dotacji oraz płatności, w tym wykorzystanych niezgodnie z przeznaczeniem lub wykorzystanych z naruszeniem procedur, o których mowa w art. 184 ustawy, pobranych nienależnie lub w nadmiernej wysokości - plan </t>
  </si>
  <si>
    <t>Wpływy z innych lokalnych opłat pobieranych przez jednostki samorządu terytorialnego na podstawie odrębnych ustaw - plan</t>
  </si>
  <si>
    <t>Wpływy z odsetek od nieterminowych wpłat z tytułu podatków i opłat - plan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</si>
  <si>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625 - plan</t>
  </si>
  <si>
    <t>Wpływy z tytułu przekształcenia prawa użytkowania wieczystego  w prawo własności - plan</t>
  </si>
  <si>
    <t>249 448,00</t>
  </si>
  <si>
    <t>7 000,00</t>
  </si>
  <si>
    <t>Dodatki mieszkaniowe- plan</t>
  </si>
  <si>
    <t>Obiekty sportowe - plan</t>
  </si>
  <si>
    <t>Niewykorzystane środki pieniężne, o których mowa w art.. 217 ust.2 pkt 8 ustawy o finansach publicznych</t>
  </si>
  <si>
    <t>§ 905</t>
  </si>
  <si>
    <t>9.</t>
  </si>
  <si>
    <t>80153</t>
  </si>
  <si>
    <t xml:space="preserve">Zapewnienie uczniom prawa do bezpłatnego dostępu do podręczników, materiałów edukacyjnych lub materiałów ćwiczeniowych - plan </t>
  </si>
  <si>
    <t>Pomoc  społeczna - plan</t>
  </si>
  <si>
    <t>Dodatki mieszkaniowe - dodatek energetyczny - plan</t>
  </si>
  <si>
    <t xml:space="preserve">Dochody i wydatki ogółem                                   plan                       </t>
  </si>
  <si>
    <t>Zadania w zakresie wspierania i upowszechniania  kultury fizycznej  realizowane przez podmioty wyłonione w drodze konkursu - plan</t>
  </si>
  <si>
    <t>Spis powszechny i inne - plan</t>
  </si>
  <si>
    <t>Zakup i montaż lamp solarnych - plan</t>
  </si>
  <si>
    <t>Zakup i wbudowanie mieszanki  pospółki żwirowej i tłucznia kamiennego na drogi gminne - plan</t>
  </si>
  <si>
    <t>Zakup i montaż lampy solarnej - plan</t>
  </si>
  <si>
    <t>Zakup i wbudowanie mieszanki  pospółki żwirowej i tłucznia  na drogi gminne - plan</t>
  </si>
  <si>
    <t>Zakup i montaż 3 lamp solarnych - plan</t>
  </si>
  <si>
    <t>Zakup pomocy dydaktycznych do Szkoły Podstawowej w Ciachcinie - plan</t>
  </si>
  <si>
    <t>Zakup wyposażenia i umundurowania dla OSP w Zągotach - plan</t>
  </si>
  <si>
    <t>Zakup i wbudowanie mieszanki pospółki żwirowej i tłucznia kamiennego na drogi gminne - plan</t>
  </si>
  <si>
    <t>Zakup i montaż 2 lamp solarnych - plan</t>
  </si>
  <si>
    <t>Rozbudowa budynku OSP w Zągotach - własność gminy - plan</t>
  </si>
  <si>
    <t>100 000,00</t>
  </si>
  <si>
    <t>75412</t>
  </si>
  <si>
    <t>Środki na uzupełnienie dochodów gmin - plan</t>
  </si>
  <si>
    <t>Wpływy z tytułu kar i odszkodowań wynikających z umów - plan</t>
  </si>
  <si>
    <t>60 000,00</t>
  </si>
  <si>
    <t>Środki na dofinansowanie własnych zadań bieżących gmin, powiatów (związków gmin, związków powiatowo-gminnych,związków powiatów), samorządów województw, pozyskane z innych źródeł - plan</t>
  </si>
  <si>
    <t>Rozbudowa sieci kanalizacji sanitarnej w Bielsku na ul.Dębowej</t>
  </si>
  <si>
    <t>25 000,00</t>
  </si>
  <si>
    <t>Rozbudowa sieci wodociągowej na pograniczu miejscowości Sękowo i Niszczyce - Pieńki</t>
  </si>
  <si>
    <t>16 000,00</t>
  </si>
  <si>
    <t>Zakup kontenera używanego</t>
  </si>
  <si>
    <t>70005</t>
  </si>
  <si>
    <t>Przebudowa drogi gminnej Bielsk - Ułtowo - etap I - własność gminy</t>
  </si>
  <si>
    <t>270 000,00</t>
  </si>
  <si>
    <t>Zakup motopompy dla OSP Gilino</t>
  </si>
  <si>
    <t xml:space="preserve">11 000,00 </t>
  </si>
  <si>
    <t>Wymiana pokrycia dachowego w hali sportowej Szkoły Podstawowej w Bielsku</t>
  </si>
  <si>
    <t>355 000,00</t>
  </si>
  <si>
    <t>Laboratoria Przyszłości - Szkoła Podstawowa w Bielsku</t>
  </si>
  <si>
    <t>120 300,00</t>
  </si>
  <si>
    <t>Laboratoria Przyszłości - Szkoła Podstawowa w Ciachcinie</t>
  </si>
  <si>
    <t>Laboratoria Przyszłości - Szkoła Podstawowa w Leszczynie Szlacheckim</t>
  </si>
  <si>
    <t>30 000,00</t>
  </si>
  <si>
    <t>Laboratoria Przyszłości - Szkoła Podstawowa w Zagrobie</t>
  </si>
  <si>
    <t>Laboratoria Przyszłości - Szkoła Podstawowa w Zągotach</t>
  </si>
  <si>
    <t>Zakup pieca c.o. na potrzeby Szkoły Podstawowej w Leszczynie Szlacheckim</t>
  </si>
  <si>
    <t>Zakup samochodu służbowego na potrzeby oczyszczalni ścieków w Bielsku</t>
  </si>
  <si>
    <t>52 000,00</t>
  </si>
  <si>
    <t xml:space="preserve">                        Załącznik Nr 8 do sprawozdania z wykonania budżetu gminy Bielsk za 2021 rok</t>
  </si>
  <si>
    <t>Wydatki na zadania inwestycyjne na 2021 rok  nieobjęte wykazem przedsięwzięć                                                                                 do wieloletniej prognozy finansowej</t>
  </si>
  <si>
    <t>Plan wydatków    na 2021r.</t>
  </si>
  <si>
    <t>Dotacja z Urzędu Marszałkowskiego Województwa Mazowieckiego na dofinansowanie realizacji zadania   pn.„Przebudowa i budowa ulic osiedlowych w m. Bielsk - ul. Stodólna Wschodnia,  Gen. K. Świerczewskiego,  Wł. Broniewskiego, 22 Lipca, Cisowa, Modrzewiowa, Brzozowa, Jesionowa, Klonowa, Kasztanowa, Czereśniowa, Morelowa, Krótka, Wiśniowa - ETAP II - CZĘŚĆ B"</t>
  </si>
  <si>
    <t xml:space="preserve">                         Załącznik Nr 9 do sprawozdania z wykonania budżetu gminy Bielsk za 2021 rok</t>
  </si>
  <si>
    <t>Dotacja z Urzędu Marszałkowskiego Województwa Mazowieckiego ze środków związanych z budową i modernizacją dróg dojazdowych do gruntów rolnych na zadanie     pn.„Przebudowa drogi gminnej Bielsk - Ułtowo  - etap I" - plan</t>
  </si>
  <si>
    <t>120 000,00</t>
  </si>
  <si>
    <t>Dotacja z Powiatu Płockiego na wydatki bieżące dla OSP w Bielsku - plan</t>
  </si>
  <si>
    <t>Dotacja z Powiatu Płockiego na wydatki bieżące dla OSP w Ciachcinie - plan</t>
  </si>
  <si>
    <t>Dotacja z Powiatu Płockiego na wydatki bieżące dla OSP w Goślicach - plan</t>
  </si>
  <si>
    <t>Dotacja z Powiatu Płockiego na wydatki bieżące dla OSP w Zągotach - plan</t>
  </si>
  <si>
    <t>Dotacja z Urzędu Marszałkowskiego Województwa Mazowieckiego w sprawie udzielenia pomocy finansowej w ramach zadania "MAZOWIECKIE  STRAŻNICE OSP-2021" na remont budynku  OSP w Zagotach, w zakresie drzwi garażowych-plan</t>
  </si>
  <si>
    <t>Dotacja z Urzędu Marszałkowskiego Województwa Mazowieckiego w sprawie udzielenia pomocy finansowej w ramach zadania  "OSP-2021"na zakup 7 kompletów odzieży ochrony indywidualnej strażaka, 7 szt.  hełmów strażackich z latarką, 7 par butów strażackich, 7 szt.ubrań specjalnych, 7 par rękawic specjalnych dla OSP Bielsk - plan</t>
  </si>
  <si>
    <t>19 950,00</t>
  </si>
  <si>
    <t>Dotacja z Urzędu Marszałkowskiego Województwa Mazowieckiego w sprawie udzielenia pomocy finansowej na zakup wyposażenia w postaci piły ratowniczej, 2 kompletnych aparatów powietrznych z butlami oraz maskami  dla OSP Bielsk - plan</t>
  </si>
  <si>
    <t>17 000,00</t>
  </si>
  <si>
    <t>Dotacja z Urzędu Marszałkowskiego Województwa Mazowieckiego w sprawie udzielenia pomocy finansowej na zakup wyposażenia dla OSP Gilino, w tym na wydatki bieżące - zakup wyciągarki, na wydatki inwestycyjne - zakup motopompy  - plan</t>
  </si>
  <si>
    <t>17 300,00</t>
  </si>
  <si>
    <t>11 000,00</t>
  </si>
  <si>
    <t>6 300,00</t>
  </si>
  <si>
    <t>198 000,00</t>
  </si>
  <si>
    <t xml:space="preserve">Dotacja z Urzędu Marszałkowskiego Województwa Mazowieckiego na dofinansowanie  zadań w ramach "Mazowieckiego Instrumentu Aktywizacji Sołectw MAZOWSZE 2021" na montaż oświetlenia ulicznego w kwocie po 10 000 zł w nastepujących sołectwach : Bolechowice, Jaroszewo Biskupie, Jaroszewo-Wieś, Jączewo,  Tchórz, Leszczyn Księży, Drwały, Kłobie, Sękowo - plan </t>
  </si>
  <si>
    <t>90015</t>
  </si>
  <si>
    <t>90 000,00</t>
  </si>
  <si>
    <t>Dochody i wydatki związane z realizacją zadań realizowanych w drodze umów lub porozumień między jednostkami samorządu terytorialnego na rok 2021</t>
  </si>
  <si>
    <t>Remont aneksu kuchennego w świetlicy wiejskiej w Bielsku - umowa użyczenia - plan</t>
  </si>
  <si>
    <t>Zakup i wbudowanie pospółki żwirowej  na drogi gminne - plan</t>
  </si>
  <si>
    <t>Zakup kosy, zestawu do wykaszania do świetlicy wiejskiej w Ciachcinie - plan</t>
  </si>
  <si>
    <t>Zakup zrealizowany w Sklepie            MAT-POŻ</t>
  </si>
  <si>
    <t>Remont Szkoły Podstawowej w Ciachcinie - plan</t>
  </si>
  <si>
    <t>Zadanie zrealizowane przez Firmę CZARBUD</t>
  </si>
  <si>
    <t>Zakup zabawki na plac zabaw- własność gminy - plan</t>
  </si>
  <si>
    <t>Remont Szkoły Podstawowej w Ciachcinie- plan</t>
  </si>
  <si>
    <t>Zakup i wbudowanie mieszanki  pospółki żwirowej i tłucznia na drogi gminne - plan</t>
  </si>
  <si>
    <t>Zakup i wbudowanie destruktu asfaltowego na  drogi gminne - plan</t>
  </si>
  <si>
    <t>Zakup i montaż systemu kamer przy drodze gminnej - plan</t>
  </si>
  <si>
    <t>Zakup materiałów na piknik dla dzieci do Szkoły Podstawowej w Zagrobie - plan</t>
  </si>
  <si>
    <t>Zakup materiałów remontowo - budowlanych do Szkoły Podstawowej w Zagrobie - plan</t>
  </si>
  <si>
    <t>Zakup materiałów do montażu wiaty przystankowej - plan</t>
  </si>
  <si>
    <t>Zakup materiałów na remont świetlicy wiejskiej - własność gminy - plan</t>
  </si>
  <si>
    <t>Remont  figurki w sołectwie Kleniewo - umowa użyczenia - plan</t>
  </si>
  <si>
    <t>Zakup i montaż  lamp solarnych - plan</t>
  </si>
  <si>
    <t>Zakup materiałów i wyposażenia  do Szkoły Podstawowej w Leszczynie Szlacheckim - plan</t>
  </si>
  <si>
    <t>Wykonanie boiska w Machcinie - własność gminy  - plan</t>
  </si>
  <si>
    <t>Zadanie zrealizowane przez Firmę AWBUD</t>
  </si>
  <si>
    <t>Wykonanie placu zabaw dla dzieci w Machcinie -  własność gminy - plan</t>
  </si>
  <si>
    <t xml:space="preserve">Remont garażu OSP w Niszczycach -umowa użyczenia - plan </t>
  </si>
  <si>
    <t>Zakup sprzętu sportowego do Szkoły Podstawowej w Zągotach - plan</t>
  </si>
  <si>
    <t>Niszczyce - Pieńki</t>
  </si>
  <si>
    <t>Remont świetlicy wiejskiej w Rudowie -własność gminy - plan</t>
  </si>
  <si>
    <t>Remont garażu OSP w Niszczycach - umowa użyczenia - plan</t>
  </si>
  <si>
    <t>Remont  remizy OSP w Zagrobie - własność gminy - plan</t>
  </si>
  <si>
    <t>Zakup i montaż  lampy  solarnej - plan</t>
  </si>
  <si>
    <t>Remont mostu na drodze gminnej - plan</t>
  </si>
  <si>
    <t>Zakup materiałów i wyposażenia do stołówki szkolnej w Zagotach - plan</t>
  </si>
  <si>
    <t>Zakupiono 2 kuchnie elektryczno-gazowe</t>
  </si>
  <si>
    <t>Zakup pomocy dydaktycznych do Przedszkola w Zagotach - plan</t>
  </si>
  <si>
    <t>Wyrównanie jezdni ulicy Stodólna Zachodnia w Bielsku -  własność gminy - plan</t>
  </si>
  <si>
    <t>Kwota planowana                 na 2021r.</t>
  </si>
  <si>
    <t xml:space="preserve">                                Załącznik Nr 3 do sprawozdania z wykonania budżetu gminy Bielsk za 2021 rok</t>
  </si>
  <si>
    <t xml:space="preserve">                                      Przychody i rozchody budżetu w 2021 r.</t>
  </si>
  <si>
    <t>Kwota wykonana               za 2021r.</t>
  </si>
  <si>
    <t>Przelewy na rachunki lokat</t>
  </si>
  <si>
    <t>Rozchody z tytułu innych rozliczeń</t>
  </si>
  <si>
    <t>§ 995</t>
  </si>
  <si>
    <t>Spis powszechny  i inne -Narodowy Spis Powszechny Ludności i Mieszkań  w 2021r. - plan</t>
  </si>
  <si>
    <t xml:space="preserve">                                  Załącznik Nr 4 do sprawozdania z wykonania budżetu gminy Bielsk za 2021 rok</t>
  </si>
  <si>
    <t>Wybory do rad gmin, rad powiatów i sejmików województw, wybory wójtów, burmistrzów i prezydentów miast oraz referenda gminne, powiatowe i wojewódzkie- plan</t>
  </si>
  <si>
    <t>24 526,00</t>
  </si>
  <si>
    <t>Dotacje podmiotowe w 2021 r.</t>
  </si>
  <si>
    <t xml:space="preserve"> Załącznik Nr 5 do sprawozdania z wykonania budżetu gminy Bielsk za 2021 rok</t>
  </si>
  <si>
    <t>Dotacje celowe dla podmiotów zaliczanych i niezaliczanych do sektora finansów publicznych w 2021 r.</t>
  </si>
  <si>
    <t>Bieżące utrzymanie garażu OSP Bielsk - zakup oleju opałowego -plan</t>
  </si>
  <si>
    <t>Zakup 4 szt słupków U -12C przy ulicy Słonecznej w Bielsku  -własność gminy - plan</t>
  </si>
  <si>
    <t>Zakup materiałów do montażu słupków przy ulicy Słonecznej w Bielsku  -własność gminy -plan</t>
  </si>
  <si>
    <t>Usługa organizacji maratonu rowerowego Legia MTB Maraton w Bielsku promująca Gminę Bielsk -plan</t>
  </si>
  <si>
    <t>Montaż i wykonanie tablicy informacyjnej - plan</t>
  </si>
  <si>
    <t>Zakup i montaż 4 lamp solarnych (ul.Morelowa, Klonowa, Kasztanowa, Płocka ) -plan</t>
  </si>
  <si>
    <t>Zakup i wbudowanie mieszanki  pospółki żwirowej i tłucznia kamiennego na drogi gminne</t>
  </si>
  <si>
    <t>Zakup i wbudowanie  destruktu asfaltowego na drogi gminne -plan</t>
  </si>
  <si>
    <t>Zakup i wbudowanie pospółki żwirowej i tłucznia kamiennego na drogi gminne - plan</t>
  </si>
  <si>
    <t>Zakup i montaż lamp 2 solarnych - plan</t>
  </si>
  <si>
    <t>Zakup i wbudowanie destruktu asfaltowego na poboczu  drogi gminnej - plan</t>
  </si>
  <si>
    <t>Zakup  destruktu asfaltowego na  drogę  gminną w miejscowości Gilino - plan</t>
  </si>
  <si>
    <t>Zakup i montaż paneli ogrodzeniowych z podmurówką wokół świetlicy wiejskiej - umowa użyczenia - plan</t>
  </si>
  <si>
    <t>Zakup wiaty przystankowej w sołectwie Gilino - plan</t>
  </si>
  <si>
    <t>Zakup i wbudowanie destruktu asfaltowego na  drogi gminne -plan</t>
  </si>
  <si>
    <t>Zakup wiaty przystankowej-plan</t>
  </si>
  <si>
    <t>Zakup i montaż  lampy solarnej-plan</t>
  </si>
  <si>
    <t>Zakup pomocy dydaktycznych do Szkoły Podstawowej w Leszczynie Szlacheckim-plan</t>
  </si>
  <si>
    <t>Zakup i montaż  lamp solarnych-plan</t>
  </si>
  <si>
    <t>Zakup wyposażenia do remizy OSP w Zagrobie-własność gminy -plan</t>
  </si>
  <si>
    <t>Remont drogi gminnej-plan</t>
  </si>
  <si>
    <t>Remont dachu w remizie OSP w Zagrobie - własność gminy -plan</t>
  </si>
  <si>
    <t xml:space="preserve">Ogółem - plan                       </t>
  </si>
  <si>
    <t xml:space="preserve">Zadanie zrealizowane przez Firmę                         SKOL-BUD </t>
  </si>
  <si>
    <t>253 199,30</t>
  </si>
  <si>
    <t>Zakup zrealizowany</t>
  </si>
  <si>
    <t>Dotacja z Urzędu Marszałkowskiego Województwa Mazowieckiego na dofinansowanie  zadania   w ramach  programu Mazowiecki Instrument Wsparcia  Infrastruktury Sportowej MAZOWSZE 2021,  pn. ,,Wymiana pokrycia dachowego  w hali sportowej Szkoły  Podstawowej w Bielsku" - plan</t>
  </si>
  <si>
    <t>90001</t>
  </si>
  <si>
    <t>Zakup materiałów i wyposażenia do Szkoły Podstawowej w Bielsku - plan</t>
  </si>
  <si>
    <t>2 200,00</t>
  </si>
  <si>
    <t>749 980,00</t>
  </si>
  <si>
    <t>2 187,72</t>
  </si>
  <si>
    <t>Wpływy z tytułu kar i odszkodowań wynikających z umów  - plan</t>
  </si>
  <si>
    <t>1 100,91</t>
  </si>
  <si>
    <t>43,00</t>
  </si>
  <si>
    <t>Dotacja celowa otrzymana z tytułu pomocy finansowej udzielanej między jednostkami samorządu terytorialnego na dofinansowanie własnych zadań bieżących - plan</t>
  </si>
  <si>
    <t>7 522 858,00</t>
  </si>
  <si>
    <t>Wpływy z opłat za zezwolenia na sprzedaż napojów alkoholowych - plan</t>
  </si>
  <si>
    <t>30,00</t>
  </si>
  <si>
    <t>26,39</t>
  </si>
  <si>
    <t>Rekompensata utraconych dochodów w podatkach i opłatach lokalnych- plan</t>
  </si>
  <si>
    <t>20 048,00</t>
  </si>
  <si>
    <t>5 043,00</t>
  </si>
  <si>
    <t>251 541,00</t>
  </si>
  <si>
    <t>17 280,00</t>
  </si>
  <si>
    <t>17 320,68</t>
  </si>
  <si>
    <t>408 453,60</t>
  </si>
  <si>
    <t>79 200,00</t>
  </si>
  <si>
    <t>3 300,00</t>
  </si>
  <si>
    <t>42 680,00</t>
  </si>
  <si>
    <t>2 234 680,25</t>
  </si>
  <si>
    <t>5 168,63</t>
  </si>
  <si>
    <t>3 000,00</t>
  </si>
  <si>
    <t>2 304,37</t>
  </si>
  <si>
    <t>926</t>
  </si>
  <si>
    <t>Kultura fizyczna - plan</t>
  </si>
  <si>
    <t>87 000,00</t>
  </si>
  <si>
    <t>1 100 000,00</t>
  </si>
  <si>
    <t>2 400,00</t>
  </si>
  <si>
    <t>2 033,26</t>
  </si>
  <si>
    <t>995 700,00</t>
  </si>
  <si>
    <t>4,47</t>
  </si>
  <si>
    <t>3,52</t>
  </si>
  <si>
    <t>892 916,95</t>
  </si>
  <si>
    <t>979 516,71</t>
  </si>
  <si>
    <t>10 360,71</t>
  </si>
  <si>
    <t>97 470,00</t>
  </si>
  <si>
    <t>97 551,44</t>
  </si>
  <si>
    <t>400,00</t>
  </si>
  <si>
    <t>365,80</t>
  </si>
  <si>
    <t>61 598,64</t>
  </si>
  <si>
    <t>56 665,16</t>
  </si>
  <si>
    <t>7,75</t>
  </si>
  <si>
    <t>3 531,00</t>
  </si>
  <si>
    <t>3 698,69</t>
  </si>
  <si>
    <t>15 000,00</t>
  </si>
  <si>
    <t>16 070,23</t>
  </si>
  <si>
    <t>13 687,07</t>
  </si>
  <si>
    <t>13 687,06</t>
  </si>
  <si>
    <t>120 339,94</t>
  </si>
  <si>
    <t>8 847,00</t>
  </si>
  <si>
    <t>8 247,00</t>
  </si>
  <si>
    <t>73 000,00</t>
  </si>
  <si>
    <t>144 000,00</t>
  </si>
  <si>
    <t>3 502 081,53</t>
  </si>
  <si>
    <t>1 274 921,00</t>
  </si>
  <si>
    <t>13 769,00</t>
  </si>
  <si>
    <t>135 700,00</t>
  </si>
  <si>
    <t>9 000,00</t>
  </si>
  <si>
    <t>27 200,00</t>
  </si>
  <si>
    <t>45 000,00</t>
  </si>
  <si>
    <t>14 451,05</t>
  </si>
  <si>
    <t>157 400,00</t>
  </si>
  <si>
    <t>410 634,50</t>
  </si>
  <si>
    <t>19 276,48</t>
  </si>
  <si>
    <t>30 022,05</t>
  </si>
  <si>
    <t>Dotacje celowe otrzymane z budżetu państwa na realizację własnych zadań bieżących gmin (związków gmin)  - plan</t>
  </si>
  <si>
    <t>135 300,65</t>
  </si>
  <si>
    <t>1 424 411,00</t>
  </si>
  <si>
    <t>13 114 499,00</t>
  </si>
  <si>
    <t>22 800,00</t>
  </si>
  <si>
    <t>299 243,50</t>
  </si>
  <si>
    <t>209,00</t>
  </si>
  <si>
    <t>18 566,00</t>
  </si>
  <si>
    <t>152 606,78</t>
  </si>
  <si>
    <t>11,20</t>
  </si>
  <si>
    <t>2 548,00</t>
  </si>
  <si>
    <t>495,00</t>
  </si>
  <si>
    <t>98 117,18</t>
  </si>
  <si>
    <t>20 537,95</t>
  </si>
  <si>
    <t>11 600,00</t>
  </si>
  <si>
    <t>21 353,00</t>
  </si>
  <si>
    <t>314 329,00</t>
  </si>
  <si>
    <t>583,00</t>
  </si>
  <si>
    <t>4 050,00</t>
  </si>
  <si>
    <t>141,60</t>
  </si>
  <si>
    <t>4 563,57</t>
  </si>
  <si>
    <t>3 444 054,00</t>
  </si>
  <si>
    <t>9 763 685,00</t>
  </si>
  <si>
    <t>25 078,00</t>
  </si>
  <si>
    <t>11 297,96</t>
  </si>
  <si>
    <t>450 000,00</t>
  </si>
  <si>
    <t>160 700,00</t>
  </si>
  <si>
    <t>11 781,00</t>
  </si>
  <si>
    <t>17 232,48</t>
  </si>
  <si>
    <t>4 045,15</t>
  </si>
  <si>
    <t>2 092 774,19</t>
  </si>
  <si>
    <t>463 860,06</t>
  </si>
  <si>
    <t>12 369,60</t>
  </si>
  <si>
    <t>2 278,30</t>
  </si>
  <si>
    <t>1 600,02</t>
  </si>
  <si>
    <t>86 346,00</t>
  </si>
  <si>
    <t>21 503,50</t>
  </si>
  <si>
    <t>2 197,28</t>
  </si>
  <si>
    <t>914 895,50</t>
  </si>
  <si>
    <t>20 859,29</t>
  </si>
  <si>
    <t xml:space="preserve">Środki otrzymane od pozostałych jednostek zaliczanych do sektora finansów publicznych na finansowanie lub dofinansowanie kosztów realizacji inwestycji i zakupów inwestycyjnych jednostek zaliczanych do sektora finansów publicznych - plan </t>
  </si>
  <si>
    <t>3 985 816,00</t>
  </si>
  <si>
    <t>6 033,47</t>
  </si>
  <si>
    <t>Dotacja celowa otrzymana z budżetu państwa na realizację inwestycji i zakupów inwestycyjnych własnych gmin (związków gmin, związków powiatowo-gminnych) - plan</t>
  </si>
  <si>
    <t>Wpływy z części opłaty za zezwolenie na sprzedaż napojów alkoholowych w obrocie hurtowym - plan</t>
  </si>
  <si>
    <t>17 400,00</t>
  </si>
  <si>
    <t>17 332,30</t>
  </si>
  <si>
    <t>3 537 689,61</t>
  </si>
  <si>
    <t>1 241 931,48</t>
  </si>
  <si>
    <t>13 776,36</t>
  </si>
  <si>
    <t>8 082,35</t>
  </si>
  <si>
    <t>27 172,85</t>
  </si>
  <si>
    <t>45 561,00</t>
  </si>
  <si>
    <t>14 450,58</t>
  </si>
  <si>
    <t>156 679,44</t>
  </si>
  <si>
    <t>90 704,79</t>
  </si>
  <si>
    <t>395 834,20</t>
  </si>
  <si>
    <t>19 410,74</t>
  </si>
  <si>
    <t>137 360,00</t>
  </si>
  <si>
    <t>35 748,42</t>
  </si>
  <si>
    <t>216 522,67</t>
  </si>
  <si>
    <t>16 808,05</t>
  </si>
  <si>
    <t>144 184,01</t>
  </si>
  <si>
    <t>12,22</t>
  </si>
  <si>
    <t>304,14</t>
  </si>
  <si>
    <t>95 973,83</t>
  </si>
  <si>
    <t>251 055,57</t>
  </si>
  <si>
    <t xml:space="preserve">Środki z Funduszu Przeciwdziałania COVID-19 na finansowanie lub dofinansowanie kosztów realizacji inwestycji i zakupów inwestycyjnych związanych z przeciwdziałaniem COVID-19- plan </t>
  </si>
  <si>
    <t>270 300,00</t>
  </si>
  <si>
    <t>Dotacja celowa otrzymana z samorządu województwa na inwestycje i zakupy inwestycyjne realizowane na podstawie porozumień (umów) między jednostkami samorządu terytorialnego - plan</t>
  </si>
  <si>
    <t>162,00</t>
  </si>
  <si>
    <t>18 963,74</t>
  </si>
  <si>
    <t>21 352,80</t>
  </si>
  <si>
    <t>314 109,27</t>
  </si>
  <si>
    <t>582,00</t>
  </si>
  <si>
    <t>114,80</t>
  </si>
  <si>
    <t>76 632,00</t>
  </si>
  <si>
    <t>41 344,00</t>
  </si>
  <si>
    <t>4 051,65</t>
  </si>
  <si>
    <t>3 428 016,20</t>
  </si>
  <si>
    <t>9 763 484,90</t>
  </si>
  <si>
    <t>29 406,30</t>
  </si>
  <si>
    <t>22 754,65</t>
  </si>
  <si>
    <t>151 982,75</t>
  </si>
  <si>
    <t>925</t>
  </si>
  <si>
    <t>300,00</t>
  </si>
  <si>
    <t>49 941,00</t>
  </si>
  <si>
    <t xml:space="preserve"> Załącznik Nr 1 do sprawozdania z wykonania budżetu gminy Bielsk za 2021 rok</t>
  </si>
  <si>
    <t xml:space="preserve"> Załącznik Nr 6 do sprawozdania z wykonania budżetu gminy Bielsk za 2021 rok</t>
  </si>
  <si>
    <t xml:space="preserve"> Załącznik Nr 2 do sprawozdania z wykonania budżetu gminy Bielsk za 2021 rok</t>
  </si>
  <si>
    <t>Realizacja zadań wymagających stosowania specjalnej organizacji nauki i metod pracy dla dzieci w przedszkolach, oddziałach przedszkolnych w szkołach podstawowych i innych formach wychowania przedszkolnego- plan</t>
  </si>
  <si>
    <t>System opieki nad dziećmi w wieku do lat 3 - plan</t>
  </si>
  <si>
    <t>Ochrona powietrza atmosferycznego i klimatu - plan</t>
  </si>
  <si>
    <r>
      <t xml:space="preserve">                      </t>
    </r>
    <r>
      <rPr>
        <b/>
        <sz val="10"/>
        <rFont val="Arial"/>
        <family val="2"/>
      </rPr>
      <t>WYDATKI</t>
    </r>
  </si>
  <si>
    <t xml:space="preserve">Zadanie zrealizowane przez Firmę Usługi Handlowo - Remontowe "RAD-POL" </t>
  </si>
  <si>
    <t>Zadanie zrealizowane przez Firmę Usługi Transportowo - Budowlane Michał Kleniewski</t>
  </si>
  <si>
    <t>Zakup zrealizowany w Sklepie P.H.U.M&amp;M Ewa Mikucka</t>
  </si>
  <si>
    <t>Zakup zrealizowany w Sklepie ART.-ROL</t>
  </si>
  <si>
    <t>Zadanie zrealizowane przez Przedsiębiorstwo Budownictwa Drogowego Daniel Panuś</t>
  </si>
  <si>
    <t>Zadanie zrealizowane przez Firmę A.Krajenta</t>
  </si>
  <si>
    <t>Zadanie zrealizowane przez Firmę Konsultacje Energetyczne</t>
  </si>
  <si>
    <t>Zadanie zrealizowane przez Firmę Nowa Technika</t>
  </si>
  <si>
    <t>Zakup zrealizowany w Sklepie           BN</t>
  </si>
  <si>
    <t>Zakup zrealizowany w Sklepie          ART.-ROL</t>
  </si>
  <si>
    <t>Zakup zrealizowany w Zakładzie Wielobranżowym "Sopel"</t>
  </si>
  <si>
    <t>Zadanie zrealizowane przez Klub Kolarski Legia 1928</t>
  </si>
  <si>
    <t>Zakup zrealizowany w Sklepie Usługi Pożarnicze i w Oddziale Wojewódzkim Związku OSP</t>
  </si>
  <si>
    <t>Zadanie zrealizowane przez Firmę PROFIL</t>
  </si>
  <si>
    <t>Zadanie zrealizowane przez Firmę TYMBUD</t>
  </si>
  <si>
    <t>Zakup zrealizowny w Sklepie MAZUR</t>
  </si>
  <si>
    <t>Zakup zrealizowany w P.P.H.U. BOL-MET</t>
  </si>
  <si>
    <t>Zadanie zrealizowane przez Usługi Remontowo-Wykończeniowo-Stolarskie Krzysztof Jaroszewski</t>
  </si>
  <si>
    <t>Zadanie zrealizowane przez Firmę MSTAL</t>
  </si>
  <si>
    <t>Zadanie zrealizowane przez Usługi Budowlano-Wykonawcze Przemysław Łukasz Kacprzak</t>
  </si>
  <si>
    <t>Zadanie zrealizowane przez PPU Kochański Meble Wyrób Mebli</t>
  </si>
  <si>
    <t>Zadanie zrealizowane przez Firmę EKO-BUD, kwota 120 000,00 zł stanowi dofinansowanie  ze środków związanych z budową i modernizacją dróg dojazdowych do gruntów rolnych z budżetu Urzędu Marszałkowskiego Województwa Mazowieckiego</t>
  </si>
  <si>
    <t>Wydatki na 2021 rok obejmujące zadania jednostek pomocniczych gminy, w tym realizowane w ramach funduszu sołeckiego</t>
  </si>
  <si>
    <t xml:space="preserve">                       Załącznik Nr 7 do sprawozdania z wykonania budżetu gminy Bielsk za 2021 rok</t>
  </si>
  <si>
    <t>Zadanie zrealizowane przez Firmę SIATMEX</t>
  </si>
  <si>
    <t>Zakup zrealizowany w Sklepie         BUD - TRANS</t>
  </si>
  <si>
    <t>Zakupiono garaż w Sklepie PW VDA G.Piszcz</t>
  </si>
  <si>
    <t>Zakupiono urządzenie wielofunkcyjne w Sklepie Media Ekspert</t>
  </si>
  <si>
    <t>Zakupiono ppmoce dydaktyczne do pracowni przyrodniczej w Sklepie Moje Bambino, zakupiono tablice do nauki pisania w Sklepie Educarium</t>
  </si>
  <si>
    <t>Zakupiono książki do biblioteki w Sklepie BOOKS sp.z.o.o.</t>
  </si>
  <si>
    <t>Zakupiono sprzęt sportowy (piłki) w Sklepie Decathion</t>
  </si>
  <si>
    <t>Zadanie zrealizowane przez Firmę &amp;Wood</t>
  </si>
  <si>
    <t>Zakupiono pomoce dydaktyczne, gry edukacyjne</t>
  </si>
  <si>
    <t>Zadanie zrealizowane przez Firmę TYMBUD, kwota 198 000,00 zł stanowi dofinansowanie   w ramach  programu Mazowiecki Instrument Wsparcia  Infrastruktury Sportowej MAZOWSZE 2021  z budżetu Urzędu Marszałkowskiego Województwa Mazowieckiego</t>
  </si>
  <si>
    <t>Zakup zrealizowany w części, pozostałe wydatki w 2022r.</t>
  </si>
  <si>
    <t>18 103,00</t>
  </si>
  <si>
    <t>8 142 987,00</t>
  </si>
  <si>
    <t>142 569,71</t>
  </si>
  <si>
    <t>Zlecono wykonanie dokumentacji projektowej</t>
  </si>
  <si>
    <t>Remont placu zabaw przy Zespole Szkół  Nr 4 w Zagotach- plan</t>
  </si>
  <si>
    <t>Zadanie zrealizowane przez Firmę Kompleksowe Wykończenie Wnętrz</t>
  </si>
  <si>
    <t>Wykonanie aneksu kuchennego w świetlicy wiejskiej-  własność gminy - plan</t>
  </si>
  <si>
    <t>Zadanie zrealizowane przez Przedsiębiorstwo Usługowo Produkcyjne BUDOKOR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</si>
</sst>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#,##0\ _z_ł"/>
    <numFmt numFmtId="173" formatCode="[$-F400]h:mm:ss\ AM/PM"/>
    <numFmt numFmtId="174" formatCode="#,##0.0"/>
    <numFmt numFmtId="175" formatCode="#,##0.0\ _z_ł"/>
    <numFmt numFmtId="176" formatCode="#,##0.00\ _z_ł"/>
    <numFmt numFmtId="177" formatCode="_-* #,##0.0\ _z_ł_-;\-* #,##0.0\ _z_ł_-;_-* &quot;-&quot;??\ _z_ł_-;_-@_-"/>
    <numFmt numFmtId="178" formatCode="#,##0.000"/>
    <numFmt numFmtId="179" formatCode="#,##0.0000"/>
    <numFmt numFmtId="180" formatCode="0.000"/>
    <numFmt numFmtId="181" formatCode="#,##0.00000"/>
    <numFmt numFmtId="182" formatCode="0.0000"/>
    <numFmt numFmtId="183" formatCode="0.0000000"/>
    <numFmt numFmtId="184" formatCode="0.000000"/>
    <numFmt numFmtId="185" formatCode="0.00000"/>
    <numFmt numFmtId="186" formatCode="#,##0.00&quot;   &quot;"/>
    <numFmt numFmtId="187" formatCode="#,##0.00&quot;     &quot;"/>
    <numFmt numFmtId="188" formatCode="#,##0.00_ ;\-#,##0.00\ "/>
    <numFmt numFmtId="189" formatCode="#,##0.000;\-#,##0.000"/>
    <numFmt numFmtId="190" formatCode="#,##0.0000;\-#,##0.0000"/>
    <numFmt numFmtId="191" formatCode="[$-415]dddd\,\ d\ mmmm\ yyyy"/>
  </numFmts>
  <fonts count="124">
    <font>
      <sz val="10"/>
      <name val="Arial"/>
      <family val="0"/>
    </font>
    <font>
      <sz val="10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sz val="6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Arial CE"/>
      <family val="2"/>
    </font>
    <font>
      <b/>
      <sz val="9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6"/>
      <name val="Arial CE"/>
      <family val="2"/>
    </font>
    <font>
      <sz val="6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5"/>
      <name val="Arial CE"/>
      <family val="2"/>
    </font>
    <font>
      <b/>
      <sz val="10"/>
      <name val="Arial"/>
      <family val="2"/>
    </font>
    <font>
      <sz val="12"/>
      <name val="Arial CE"/>
      <family val="0"/>
    </font>
    <font>
      <b/>
      <sz val="7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6"/>
      <color indexed="10"/>
      <name val="Arial CE"/>
      <family val="2"/>
    </font>
    <font>
      <sz val="5"/>
      <color indexed="10"/>
      <name val="Arial CE"/>
      <family val="2"/>
    </font>
    <font>
      <sz val="9"/>
      <color indexed="10"/>
      <name val="Arial CE"/>
      <family val="2"/>
    </font>
    <font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 CE"/>
      <family val="0"/>
    </font>
    <font>
      <b/>
      <sz val="12"/>
      <color indexed="10"/>
      <name val="Arial CE"/>
      <family val="2"/>
    </font>
    <font>
      <i/>
      <sz val="10"/>
      <color indexed="10"/>
      <name val="Arial CE"/>
      <family val="0"/>
    </font>
    <font>
      <sz val="10"/>
      <color indexed="36"/>
      <name val="Arial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Arial CE"/>
      <family val="2"/>
    </font>
    <font>
      <b/>
      <sz val="9"/>
      <color indexed="10"/>
      <name val="Times New Roman"/>
      <family val="1"/>
    </font>
    <font>
      <sz val="12"/>
      <color indexed="53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6"/>
      <color rgb="FFFF0000"/>
      <name val="Arial CE"/>
      <family val="2"/>
    </font>
    <font>
      <sz val="5"/>
      <color rgb="FFFF0000"/>
      <name val="Arial CE"/>
      <family val="2"/>
    </font>
    <font>
      <sz val="9"/>
      <color rgb="FFFF0000"/>
      <name val="Arial CE"/>
      <family val="2"/>
    </font>
    <font>
      <sz val="7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sz val="7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 CE"/>
      <family val="0"/>
    </font>
    <font>
      <b/>
      <sz val="12"/>
      <color rgb="FFFF0000"/>
      <name val="Arial CE"/>
      <family val="2"/>
    </font>
    <font>
      <i/>
      <sz val="10"/>
      <color rgb="FFFF0000"/>
      <name val="Arial CE"/>
      <family val="0"/>
    </font>
    <font>
      <sz val="10"/>
      <color rgb="FF7030A0"/>
      <name val="Arial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Arial CE"/>
      <family val="2"/>
    </font>
    <font>
      <b/>
      <sz val="9"/>
      <color rgb="FFFF0000"/>
      <name val="Times New Roman"/>
      <family val="1"/>
    </font>
    <font>
      <sz val="12"/>
      <color theme="9"/>
      <name val="Times New Roman"/>
      <family val="1"/>
    </font>
    <font>
      <sz val="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29" borderId="4" applyNumberFormat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1" fillId="0" borderId="0" applyNumberFormat="0" applyBorder="0" applyProtection="0">
      <alignment/>
    </xf>
    <xf numFmtId="0" fontId="92" fillId="27" borderId="1" applyNumberFormat="0" applyAlignment="0" applyProtection="0"/>
    <xf numFmtId="0" fontId="9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9" fillId="0" borderId="10" xfId="0" applyFont="1" applyBorder="1" applyAlignment="1">
      <alignment vertical="top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7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2" fillId="34" borderId="0" xfId="0" applyNumberFormat="1" applyFont="1" applyFill="1" applyBorder="1" applyAlignment="1" applyProtection="1">
      <alignment horizontal="left"/>
      <protection locked="0"/>
    </xf>
    <xf numFmtId="0" fontId="10" fillId="34" borderId="0" xfId="0" applyNumberFormat="1" applyFont="1" applyFill="1" applyBorder="1" applyAlignment="1" applyProtection="1">
      <alignment horizontal="left"/>
      <protection locked="0"/>
    </xf>
    <xf numFmtId="49" fontId="11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Border="1" applyAlignment="1">
      <alignment horizontal="right" vertical="top"/>
    </xf>
    <xf numFmtId="49" fontId="0" fillId="33" borderId="11" xfId="0" applyNumberFormat="1" applyFill="1" applyBorder="1" applyAlignment="1" applyProtection="1">
      <alignment horizontal="right" vertical="top" wrapText="1"/>
      <protection locked="0"/>
    </xf>
    <xf numFmtId="0" fontId="0" fillId="34" borderId="0" xfId="0" applyFill="1" applyAlignment="1">
      <alignment horizontal="right" vertical="top"/>
    </xf>
    <xf numFmtId="49" fontId="7" fillId="33" borderId="0" xfId="0" applyNumberFormat="1" applyFont="1" applyFill="1" applyBorder="1" applyAlignment="1" applyProtection="1">
      <alignment horizontal="right" vertical="top" wrapText="1"/>
      <protection locked="0"/>
    </xf>
    <xf numFmtId="49" fontId="9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11" fillId="33" borderId="12" xfId="0" applyNumberFormat="1" applyFont="1" applyFill="1" applyBorder="1" applyAlignment="1" applyProtection="1">
      <alignment horizontal="right" vertical="top" wrapText="1"/>
      <protection locked="0"/>
    </xf>
    <xf numFmtId="0" fontId="99" fillId="0" borderId="10" xfId="0" applyFont="1" applyBorder="1" applyAlignment="1">
      <alignment vertical="top"/>
    </xf>
    <xf numFmtId="0" fontId="100" fillId="0" borderId="10" xfId="0" applyFont="1" applyBorder="1" applyAlignment="1">
      <alignment horizontal="left" vertical="top"/>
    </xf>
    <xf numFmtId="0" fontId="101" fillId="0" borderId="10" xfId="0" applyFont="1" applyBorder="1" applyAlignment="1">
      <alignment horizontal="left" vertical="top"/>
    </xf>
    <xf numFmtId="0" fontId="102" fillId="0" borderId="10" xfId="0" applyFont="1" applyBorder="1" applyAlignment="1">
      <alignment/>
    </xf>
    <xf numFmtId="0" fontId="100" fillId="0" borderId="10" xfId="0" applyFont="1" applyBorder="1" applyAlignment="1">
      <alignment horizontal="left" vertical="top" wrapText="1"/>
    </xf>
    <xf numFmtId="49" fontId="100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3" fillId="0" borderId="0" xfId="0" applyFont="1" applyAlignment="1">
      <alignment vertical="center"/>
    </xf>
    <xf numFmtId="0" fontId="10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4" fontId="100" fillId="0" borderId="10" xfId="0" applyNumberFormat="1" applyFont="1" applyBorder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7" fillId="33" borderId="14" xfId="0" applyNumberFormat="1" applyFont="1" applyFill="1" applyBorder="1" applyAlignment="1" applyProtection="1">
      <alignment horizontal="right" vertical="top" wrapText="1"/>
      <protection locked="0"/>
    </xf>
    <xf numFmtId="0" fontId="14" fillId="0" borderId="0" xfId="0" applyFont="1" applyAlignment="1">
      <alignment/>
    </xf>
    <xf numFmtId="49" fontId="8" fillId="35" borderId="0" xfId="0" applyNumberFormat="1" applyFont="1" applyFill="1" applyAlignment="1" applyProtection="1">
      <alignment horizontal="center" vertical="center" wrapText="1"/>
      <protection locked="0"/>
    </xf>
    <xf numFmtId="176" fontId="8" fillId="0" borderId="10" xfId="0" applyNumberFormat="1" applyFont="1" applyBorder="1" applyAlignment="1">
      <alignment horizontal="right" vertical="top" wrapText="1"/>
    </xf>
    <xf numFmtId="49" fontId="8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99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1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Border="1" applyAlignment="1">
      <alignment horizontal="right" vertical="top"/>
    </xf>
    <xf numFmtId="0" fontId="104" fillId="34" borderId="0" xfId="0" applyNumberFormat="1" applyFont="1" applyFill="1" applyBorder="1" applyAlignment="1" applyProtection="1">
      <alignment horizontal="left"/>
      <protection locked="0"/>
    </xf>
    <xf numFmtId="0" fontId="99" fillId="0" borderId="0" xfId="0" applyFont="1" applyAlignment="1">
      <alignment/>
    </xf>
    <xf numFmtId="0" fontId="105" fillId="0" borderId="0" xfId="0" applyFont="1" applyFill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horizontal="right" vertical="center"/>
    </xf>
    <xf numFmtId="49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3" xfId="0" applyNumberFormat="1" applyFont="1" applyFill="1" applyBorder="1" applyAlignment="1" applyProtection="1">
      <alignment horizontal="left" vertical="top" wrapText="1"/>
      <protection locked="0"/>
    </xf>
    <xf numFmtId="49" fontId="7" fillId="33" borderId="13" xfId="0" applyNumberFormat="1" applyFont="1" applyFill="1" applyBorder="1" applyAlignment="1" applyProtection="1">
      <alignment horizontal="right" vertical="top" wrapText="1"/>
      <protection locked="0"/>
    </xf>
    <xf numFmtId="0" fontId="7" fillId="34" borderId="15" xfId="0" applyFont="1" applyFill="1" applyBorder="1" applyAlignment="1">
      <alignment vertical="top"/>
    </xf>
    <xf numFmtId="0" fontId="7" fillId="34" borderId="16" xfId="0" applyFont="1" applyFill="1" applyBorder="1" applyAlignment="1">
      <alignment vertical="top"/>
    </xf>
    <xf numFmtId="2" fontId="7" fillId="0" borderId="13" xfId="0" applyNumberFormat="1" applyFont="1" applyBorder="1" applyAlignment="1">
      <alignment vertical="top"/>
    </xf>
    <xf numFmtId="49" fontId="8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33" borderId="13" xfId="0" applyNumberFormat="1" applyFont="1" applyFill="1" applyBorder="1" applyAlignment="1" applyProtection="1">
      <alignment horizontal="left" vertical="top" wrapText="1"/>
      <protection locked="0"/>
    </xf>
    <xf numFmtId="4" fontId="8" fillId="0" borderId="10" xfId="0" applyNumberFormat="1" applyFont="1" applyBorder="1" applyAlignment="1">
      <alignment vertical="top"/>
    </xf>
    <xf numFmtId="0" fontId="7" fillId="34" borderId="13" xfId="0" applyFont="1" applyFill="1" applyBorder="1" applyAlignment="1">
      <alignment vertical="top"/>
    </xf>
    <xf numFmtId="0" fontId="17" fillId="36" borderId="17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/>
    </xf>
    <xf numFmtId="4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17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top" wrapText="1"/>
    </xf>
    <xf numFmtId="176" fontId="7" fillId="34" borderId="10" xfId="0" applyNumberFormat="1" applyFont="1" applyFill="1" applyBorder="1" applyAlignment="1">
      <alignment vertical="top" wrapText="1"/>
    </xf>
    <xf numFmtId="0" fontId="8" fillId="0" borderId="20" xfId="0" applyFont="1" applyBorder="1" applyAlignment="1">
      <alignment horizontal="left" vertical="top" wrapText="1"/>
    </xf>
    <xf numFmtId="176" fontId="7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2" fontId="23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25" fillId="34" borderId="0" xfId="0" applyNumberFormat="1" applyFont="1" applyFill="1" applyBorder="1" applyAlignment="1" applyProtection="1">
      <alignment horizontal="left"/>
      <protection locked="0"/>
    </xf>
    <xf numFmtId="0" fontId="24" fillId="33" borderId="13" xfId="0" applyFont="1" applyFill="1" applyBorder="1" applyAlignment="1" applyProtection="1">
      <alignment horizontal="center" vertical="top" wrapText="1" shrinkToFit="1"/>
      <protection locked="0"/>
    </xf>
    <xf numFmtId="0" fontId="24" fillId="33" borderId="13" xfId="0" applyFont="1" applyFill="1" applyBorder="1" applyAlignment="1" applyProtection="1">
      <alignment horizontal="left" vertical="top" wrapText="1" shrinkToFit="1"/>
      <protection locked="0"/>
    </xf>
    <xf numFmtId="2" fontId="16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2" fontId="22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22" fillId="33" borderId="13" xfId="0" applyFont="1" applyFill="1" applyBorder="1" applyAlignment="1" applyProtection="1">
      <alignment horizontal="center" vertical="top" wrapText="1" shrinkToFit="1"/>
      <protection locked="0"/>
    </xf>
    <xf numFmtId="49" fontId="22" fillId="33" borderId="13" xfId="0" applyNumberFormat="1" applyFont="1" applyFill="1" applyBorder="1" applyAlignment="1" applyProtection="1">
      <alignment horizontal="center" vertical="top" wrapText="1" shrinkToFit="1"/>
      <protection locked="0"/>
    </xf>
    <xf numFmtId="0" fontId="22" fillId="33" borderId="13" xfId="0" applyFont="1" applyFill="1" applyBorder="1" applyAlignment="1" applyProtection="1">
      <alignment horizontal="left" vertical="top" wrapText="1" shrinkToFit="1"/>
      <protection locked="0"/>
    </xf>
    <xf numFmtId="0" fontId="6" fillId="34" borderId="0" xfId="0" applyNumberFormat="1" applyFont="1" applyFill="1" applyBorder="1" applyAlignment="1" applyProtection="1">
      <alignment horizontal="left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7" fillId="0" borderId="21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4" fontId="20" fillId="0" borderId="10" xfId="0" applyNumberFormat="1" applyFont="1" applyBorder="1" applyAlignment="1">
      <alignment vertical="top"/>
    </xf>
    <xf numFmtId="0" fontId="100" fillId="0" borderId="0" xfId="0" applyFont="1" applyBorder="1" applyAlignment="1">
      <alignment vertical="center"/>
    </xf>
    <xf numFmtId="4" fontId="7" fillId="0" borderId="13" xfId="0" applyNumberFormat="1" applyFont="1" applyBorder="1" applyAlignment="1">
      <alignment vertical="top"/>
    </xf>
    <xf numFmtId="2" fontId="8" fillId="0" borderId="13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8" fillId="36" borderId="18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horizontal="right" vertical="top"/>
    </xf>
    <xf numFmtId="0" fontId="108" fillId="33" borderId="13" xfId="0" applyFont="1" applyFill="1" applyBorder="1" applyAlignment="1" applyProtection="1">
      <alignment horizontal="center" vertical="top" wrapText="1" shrinkToFit="1"/>
      <protection locked="0"/>
    </xf>
    <xf numFmtId="0" fontId="8" fillId="34" borderId="15" xfId="0" applyFont="1" applyFill="1" applyBorder="1" applyAlignment="1">
      <alignment vertical="top"/>
    </xf>
    <xf numFmtId="0" fontId="8" fillId="34" borderId="16" xfId="0" applyFont="1" applyFill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0" fontId="109" fillId="34" borderId="0" xfId="0" applyNumberFormat="1" applyFont="1" applyFill="1" applyBorder="1" applyAlignment="1" applyProtection="1">
      <alignment horizontal="left"/>
      <protection locked="0"/>
    </xf>
    <xf numFmtId="2" fontId="20" fillId="0" borderId="10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5" fillId="35" borderId="0" xfId="0" applyNumberFormat="1" applyFont="1" applyFill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 applyProtection="1">
      <alignment horizontal="left" vertical="top" wrapText="1" shrinkToFit="1"/>
      <protection locked="0"/>
    </xf>
    <xf numFmtId="0" fontId="16" fillId="33" borderId="13" xfId="0" applyFont="1" applyFill="1" applyBorder="1" applyAlignment="1" applyProtection="1">
      <alignment horizontal="center" vertical="top" wrapText="1" shrinkToFit="1"/>
      <protection locked="0"/>
    </xf>
    <xf numFmtId="4" fontId="8" fillId="0" borderId="10" xfId="0" applyNumberFormat="1" applyFont="1" applyBorder="1" applyAlignment="1">
      <alignment vertical="center"/>
    </xf>
    <xf numFmtId="49" fontId="99" fillId="0" borderId="13" xfId="0" applyNumberFormat="1" applyFont="1" applyBorder="1" applyAlignment="1">
      <alignment horizontal="right" vertical="top"/>
    </xf>
    <xf numFmtId="0" fontId="8" fillId="34" borderId="13" xfId="0" applyFont="1" applyFill="1" applyBorder="1" applyAlignment="1">
      <alignment vertical="top"/>
    </xf>
    <xf numFmtId="49" fontId="6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3" xfId="0" applyFont="1" applyFill="1" applyBorder="1" applyAlignment="1">
      <alignment vertical="top" wrapText="1"/>
    </xf>
    <xf numFmtId="2" fontId="7" fillId="0" borderId="1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right" vertical="top"/>
    </xf>
    <xf numFmtId="2" fontId="19" fillId="0" borderId="13" xfId="0" applyNumberFormat="1" applyFont="1" applyBorder="1" applyAlignment="1">
      <alignment vertical="top"/>
    </xf>
    <xf numFmtId="49" fontId="110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center"/>
    </xf>
    <xf numFmtId="0" fontId="21" fillId="0" borderId="13" xfId="0" applyFont="1" applyBorder="1" applyAlignment="1">
      <alignment vertical="top" wrapText="1"/>
    </xf>
    <xf numFmtId="49" fontId="8" fillId="37" borderId="13" xfId="0" applyNumberFormat="1" applyFont="1" applyFill="1" applyBorder="1" applyAlignment="1" applyProtection="1">
      <alignment horizontal="right" vertical="top" wrapText="1"/>
      <protection locked="0"/>
    </xf>
    <xf numFmtId="2" fontId="20" fillId="0" borderId="13" xfId="0" applyNumberFormat="1" applyFont="1" applyBorder="1" applyAlignment="1">
      <alignment vertical="top"/>
    </xf>
    <xf numFmtId="49" fontId="9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00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49" fontId="24" fillId="33" borderId="13" xfId="0" applyNumberFormat="1" applyFont="1" applyFill="1" applyBorder="1" applyAlignment="1" applyProtection="1">
      <alignment horizontal="center" vertical="top" wrapText="1" shrinkToFit="1"/>
      <protection locked="0"/>
    </xf>
    <xf numFmtId="2" fontId="23" fillId="0" borderId="15" xfId="0" applyNumberFormat="1" applyFont="1" applyBorder="1" applyAlignment="1">
      <alignment vertical="top"/>
    </xf>
    <xf numFmtId="0" fontId="111" fillId="33" borderId="13" xfId="0" applyFont="1" applyFill="1" applyBorder="1" applyAlignment="1" applyProtection="1">
      <alignment horizontal="center" vertical="top" wrapText="1" shrinkToFit="1"/>
      <protection locked="0"/>
    </xf>
    <xf numFmtId="2" fontId="16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2" fontId="16" fillId="0" borderId="15" xfId="0" applyNumberFormat="1" applyFont="1" applyBorder="1" applyAlignment="1">
      <alignment vertical="top"/>
    </xf>
    <xf numFmtId="4" fontId="99" fillId="0" borderId="10" xfId="0" applyNumberFormat="1" applyFont="1" applyBorder="1" applyAlignment="1">
      <alignment horizontal="right" vertical="top" wrapText="1"/>
    </xf>
    <xf numFmtId="4" fontId="99" fillId="0" borderId="10" xfId="0" applyNumberFormat="1" applyFont="1" applyBorder="1" applyAlignment="1">
      <alignment vertical="top"/>
    </xf>
    <xf numFmtId="3" fontId="99" fillId="0" borderId="10" xfId="0" applyNumberFormat="1" applyFont="1" applyBorder="1" applyAlignment="1">
      <alignment horizontal="right" vertical="top" wrapText="1"/>
    </xf>
    <xf numFmtId="2" fontId="99" fillId="0" borderId="10" xfId="0" applyNumberFormat="1" applyFont="1" applyBorder="1" applyAlignment="1">
      <alignment vertical="top"/>
    </xf>
    <xf numFmtId="3" fontId="99" fillId="0" borderId="10" xfId="0" applyNumberFormat="1" applyFont="1" applyBorder="1" applyAlignment="1">
      <alignment vertical="center"/>
    </xf>
    <xf numFmtId="3" fontId="99" fillId="0" borderId="10" xfId="0" applyNumberFormat="1" applyFont="1" applyBorder="1" applyAlignment="1">
      <alignment vertical="top"/>
    </xf>
    <xf numFmtId="0" fontId="110" fillId="0" borderId="19" xfId="0" applyFont="1" applyBorder="1" applyAlignment="1">
      <alignment vertical="top" wrapText="1"/>
    </xf>
    <xf numFmtId="0" fontId="100" fillId="0" borderId="13" xfId="0" applyFont="1" applyBorder="1" applyAlignment="1">
      <alignment vertical="center"/>
    </xf>
    <xf numFmtId="0" fontId="100" fillId="0" borderId="0" xfId="0" applyFont="1" applyAlignment="1">
      <alignment vertical="center"/>
    </xf>
    <xf numFmtId="0" fontId="112" fillId="0" borderId="0" xfId="0" applyFont="1" applyAlignment="1">
      <alignment vertical="top" wrapText="1"/>
    </xf>
    <xf numFmtId="2" fontId="113" fillId="0" borderId="0" xfId="0" applyNumberFormat="1" applyFont="1" applyAlignment="1">
      <alignment vertical="top"/>
    </xf>
    <xf numFmtId="4" fontId="100" fillId="0" borderId="0" xfId="0" applyNumberFormat="1" applyFont="1" applyAlignment="1">
      <alignment vertical="top"/>
    </xf>
    <xf numFmtId="2" fontId="26" fillId="0" borderId="23" xfId="0" applyNumberFormat="1" applyFont="1" applyBorder="1" applyAlignment="1">
      <alignment vertical="top"/>
    </xf>
    <xf numFmtId="0" fontId="114" fillId="0" borderId="0" xfId="0" applyFont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7" fillId="0" borderId="18" xfId="0" applyFont="1" applyBorder="1" applyAlignment="1">
      <alignment vertical="top"/>
    </xf>
    <xf numFmtId="4" fontId="7" fillId="0" borderId="18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 horizontal="right" vertical="top" wrapText="1"/>
    </xf>
    <xf numFmtId="2" fontId="23" fillId="0" borderId="13" xfId="0" applyNumberFormat="1" applyFont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5" fillId="36" borderId="17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4" fontId="110" fillId="0" borderId="19" xfId="0" applyNumberFormat="1" applyFont="1" applyBorder="1" applyAlignment="1">
      <alignment horizontal="right" vertical="top" wrapText="1"/>
    </xf>
    <xf numFmtId="0" fontId="101" fillId="0" borderId="0" xfId="0" applyFont="1" applyAlignment="1">
      <alignment vertical="center"/>
    </xf>
    <xf numFmtId="0" fontId="8" fillId="0" borderId="10" xfId="0" applyFont="1" applyBorder="1" applyAlignment="1">
      <alignment horizontal="left" vertical="top"/>
    </xf>
    <xf numFmtId="2" fontId="16" fillId="33" borderId="13" xfId="0" applyNumberFormat="1" applyFont="1" applyFill="1" applyBorder="1" applyAlignment="1" applyProtection="1">
      <alignment vertical="top" wrapText="1" shrinkToFit="1"/>
      <protection locked="0"/>
    </xf>
    <xf numFmtId="2" fontId="27" fillId="0" borderId="16" xfId="0" applyNumberFormat="1" applyFont="1" applyBorder="1" applyAlignment="1">
      <alignment vertical="top"/>
    </xf>
    <xf numFmtId="2" fontId="27" fillId="0" borderId="24" xfId="0" applyNumberFormat="1" applyFont="1" applyBorder="1" applyAlignment="1">
      <alignment vertical="top"/>
    </xf>
    <xf numFmtId="2" fontId="27" fillId="0" borderId="13" xfId="0" applyNumberFormat="1" applyFont="1" applyBorder="1" applyAlignment="1">
      <alignment vertical="top"/>
    </xf>
    <xf numFmtId="2" fontId="27" fillId="0" borderId="23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2" fontId="22" fillId="38" borderId="19" xfId="0" applyNumberFormat="1" applyFont="1" applyFill="1" applyBorder="1" applyAlignment="1">
      <alignment horizontal="right" vertical="top" wrapText="1"/>
    </xf>
    <xf numFmtId="0" fontId="102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49" fontId="7" fillId="33" borderId="25" xfId="0" applyNumberFormat="1" applyFont="1" applyFill="1" applyBorder="1" applyAlignment="1" applyProtection="1">
      <alignment vertical="top" wrapText="1"/>
      <protection locked="0"/>
    </xf>
    <xf numFmtId="49" fontId="7" fillId="33" borderId="26" xfId="0" applyNumberFormat="1" applyFont="1" applyFill="1" applyBorder="1" applyAlignment="1" applyProtection="1">
      <alignment vertical="top" wrapText="1"/>
      <protection locked="0"/>
    </xf>
    <xf numFmtId="49" fontId="7" fillId="33" borderId="27" xfId="0" applyNumberFormat="1" applyFont="1" applyFill="1" applyBorder="1" applyAlignment="1" applyProtection="1">
      <alignment vertical="top" wrapText="1"/>
      <protection locked="0"/>
    </xf>
    <xf numFmtId="49" fontId="7" fillId="33" borderId="28" xfId="0" applyNumberFormat="1" applyFont="1" applyFill="1" applyBorder="1" applyAlignment="1" applyProtection="1">
      <alignment horizontal="right" vertical="top" wrapText="1"/>
      <protection locked="0"/>
    </xf>
    <xf numFmtId="49" fontId="7" fillId="33" borderId="10" xfId="0" applyNumberFormat="1" applyFont="1" applyFill="1" applyBorder="1" applyAlignment="1" applyProtection="1">
      <alignment vertical="top" wrapText="1"/>
      <protection locked="0"/>
    </xf>
    <xf numFmtId="49" fontId="7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7" fillId="33" borderId="29" xfId="0" applyNumberFormat="1" applyFont="1" applyFill="1" applyBorder="1" applyAlignment="1" applyProtection="1">
      <alignment vertical="top" wrapText="1"/>
      <protection locked="0"/>
    </xf>
    <xf numFmtId="49" fontId="7" fillId="35" borderId="29" xfId="0" applyNumberFormat="1" applyFont="1" applyFill="1" applyBorder="1" applyAlignment="1" applyProtection="1">
      <alignment horizontal="right" vertical="top" wrapText="1"/>
      <protection locked="0"/>
    </xf>
    <xf numFmtId="4" fontId="8" fillId="0" borderId="19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" fontId="8" fillId="0" borderId="19" xfId="55" applyNumberFormat="1" applyFont="1" applyBorder="1" applyAlignment="1">
      <alignment vertical="top"/>
    </xf>
    <xf numFmtId="4" fontId="8" fillId="0" borderId="19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top"/>
    </xf>
    <xf numFmtId="49" fontId="7" fillId="33" borderId="30" xfId="0" applyNumberFormat="1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3" fontId="8" fillId="39" borderId="13" xfId="0" applyNumberFormat="1" applyFont="1" applyFill="1" applyBorder="1" applyAlignment="1">
      <alignment horizontal="center" vertical="top" wrapText="1"/>
    </xf>
    <xf numFmtId="0" fontId="8" fillId="39" borderId="28" xfId="0" applyFont="1" applyFill="1" applyBorder="1" applyAlignment="1">
      <alignment horizontal="center" vertical="center" wrapText="1"/>
    </xf>
    <xf numFmtId="0" fontId="8" fillId="39" borderId="3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top"/>
    </xf>
    <xf numFmtId="49" fontId="7" fillId="33" borderId="13" xfId="0" applyNumberFormat="1" applyFont="1" applyFill="1" applyBorder="1" applyAlignment="1" applyProtection="1">
      <alignment vertical="top" wrapText="1"/>
      <protection locked="0"/>
    </xf>
    <xf numFmtId="49" fontId="7" fillId="33" borderId="11" xfId="0" applyNumberFormat="1" applyFont="1" applyFill="1" applyBorder="1" applyAlignment="1" applyProtection="1">
      <alignment vertical="top"/>
      <protection locked="0"/>
    </xf>
    <xf numFmtId="49" fontId="7" fillId="33" borderId="13" xfId="0" applyNumberFormat="1" applyFont="1" applyFill="1" applyBorder="1" applyAlignment="1" applyProtection="1">
      <alignment horizontal="right" vertical="top"/>
      <protection locked="0"/>
    </xf>
    <xf numFmtId="49" fontId="7" fillId="33" borderId="13" xfId="0" applyNumberFormat="1" applyFont="1" applyFill="1" applyBorder="1" applyAlignment="1" applyProtection="1">
      <alignment vertical="top"/>
      <protection locked="0"/>
    </xf>
    <xf numFmtId="49" fontId="32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7" fillId="0" borderId="13" xfId="53" applyNumberFormat="1" applyFont="1" applyBorder="1" applyAlignment="1">
      <alignment vertical="top"/>
      <protection/>
    </xf>
    <xf numFmtId="49" fontId="7" fillId="33" borderId="13" xfId="53" applyNumberFormat="1" applyFont="1" applyFill="1" applyBorder="1" applyAlignment="1" applyProtection="1">
      <alignment horizontal="right" vertical="top" wrapText="1"/>
      <protection locked="0"/>
    </xf>
    <xf numFmtId="49" fontId="7" fillId="33" borderId="13" xfId="53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>
      <alignment vertical="center"/>
    </xf>
    <xf numFmtId="0" fontId="14" fillId="0" borderId="13" xfId="0" applyFont="1" applyBorder="1" applyAlignment="1">
      <alignment vertical="top"/>
    </xf>
    <xf numFmtId="49" fontId="7" fillId="37" borderId="13" xfId="0" applyNumberFormat="1" applyFont="1" applyFill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>
      <alignment vertical="top"/>
    </xf>
    <xf numFmtId="2" fontId="19" fillId="0" borderId="13" xfId="0" applyNumberFormat="1" applyFont="1" applyFill="1" applyBorder="1" applyAlignment="1">
      <alignment vertical="top"/>
    </xf>
    <xf numFmtId="0" fontId="116" fillId="0" borderId="0" xfId="0" applyFont="1" applyAlignment="1">
      <alignment/>
    </xf>
    <xf numFmtId="4" fontId="117" fillId="0" borderId="10" xfId="0" applyNumberFormat="1" applyFont="1" applyBorder="1" applyAlignment="1">
      <alignment horizontal="right" vertical="top"/>
    </xf>
    <xf numFmtId="0" fontId="118" fillId="0" borderId="10" xfId="0" applyFont="1" applyBorder="1" applyAlignment="1">
      <alignment vertical="top" wrapText="1"/>
    </xf>
    <xf numFmtId="4" fontId="118" fillId="0" borderId="10" xfId="0" applyNumberFormat="1" applyFont="1" applyBorder="1" applyAlignment="1">
      <alignment horizontal="right" vertical="top"/>
    </xf>
    <xf numFmtId="4" fontId="118" fillId="0" borderId="10" xfId="0" applyNumberFormat="1" applyFont="1" applyBorder="1" applyAlignment="1">
      <alignment horizontal="left" vertical="top" wrapText="1"/>
    </xf>
    <xf numFmtId="0" fontId="118" fillId="0" borderId="10" xfId="0" applyFont="1" applyBorder="1" applyAlignment="1">
      <alignment horizontal="center" vertical="top"/>
    </xf>
    <xf numFmtId="2" fontId="117" fillId="0" borderId="10" xfId="0" applyNumberFormat="1" applyFont="1" applyBorder="1" applyAlignment="1">
      <alignment horizontal="right" vertical="top"/>
    </xf>
    <xf numFmtId="0" fontId="118" fillId="0" borderId="10" xfId="0" applyFont="1" applyBorder="1" applyAlignment="1">
      <alignment horizontal="right" vertical="top"/>
    </xf>
    <xf numFmtId="0" fontId="116" fillId="0" borderId="10" xfId="0" applyFont="1" applyBorder="1" applyAlignment="1">
      <alignment/>
    </xf>
    <xf numFmtId="0" fontId="118" fillId="0" borderId="31" xfId="0" applyFont="1" applyBorder="1" applyAlignment="1">
      <alignment vertical="top" wrapText="1"/>
    </xf>
    <xf numFmtId="0" fontId="118" fillId="0" borderId="32" xfId="0" applyFont="1" applyBorder="1" applyAlignment="1">
      <alignment vertical="top" wrapText="1"/>
    </xf>
    <xf numFmtId="0" fontId="99" fillId="0" borderId="10" xfId="0" applyFont="1" applyBorder="1" applyAlignment="1">
      <alignment horizontal="left" vertical="center"/>
    </xf>
    <xf numFmtId="0" fontId="100" fillId="0" borderId="31" xfId="0" applyFont="1" applyBorder="1" applyAlignment="1">
      <alignment horizontal="right" vertical="top"/>
    </xf>
    <xf numFmtId="0" fontId="99" fillId="0" borderId="10" xfId="0" applyFont="1" applyBorder="1" applyAlignment="1">
      <alignment horizontal="left" vertical="top"/>
    </xf>
    <xf numFmtId="4" fontId="7" fillId="0" borderId="19" xfId="0" applyNumberFormat="1" applyFont="1" applyBorder="1" applyAlignment="1">
      <alignment horizontal="right" vertical="top" wrapText="1"/>
    </xf>
    <xf numFmtId="4" fontId="119" fillId="0" borderId="19" xfId="0" applyNumberFormat="1" applyFont="1" applyBorder="1" applyAlignment="1">
      <alignment vertical="top"/>
    </xf>
    <xf numFmtId="4" fontId="110" fillId="0" borderId="19" xfId="0" applyNumberFormat="1" applyFont="1" applyBorder="1" applyAlignment="1">
      <alignment vertical="top"/>
    </xf>
    <xf numFmtId="0" fontId="110" fillId="0" borderId="19" xfId="0" applyFont="1" applyBorder="1" applyAlignment="1">
      <alignment horizontal="center" vertical="top" wrapText="1"/>
    </xf>
    <xf numFmtId="0" fontId="110" fillId="0" borderId="19" xfId="0" applyFont="1" applyBorder="1" applyAlignment="1">
      <alignment horizontal="center" vertical="top"/>
    </xf>
    <xf numFmtId="0" fontId="110" fillId="0" borderId="33" xfId="0" applyFont="1" applyBorder="1" applyAlignment="1">
      <alignment horizontal="center" vertical="top" wrapText="1"/>
    </xf>
    <xf numFmtId="0" fontId="110" fillId="0" borderId="33" xfId="0" applyFont="1" applyBorder="1" applyAlignment="1">
      <alignment vertical="top" wrapText="1"/>
    </xf>
    <xf numFmtId="0" fontId="110" fillId="0" borderId="33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vertical="center"/>
    </xf>
    <xf numFmtId="0" fontId="8" fillId="0" borderId="34" xfId="0" applyFont="1" applyBorder="1" applyAlignment="1">
      <alignment horizontal="center" vertical="top"/>
    </xf>
    <xf numFmtId="0" fontId="8" fillId="37" borderId="19" xfId="53" applyFont="1" applyFill="1" applyBorder="1" applyAlignment="1">
      <alignment horizontal="center" vertical="top"/>
      <protection/>
    </xf>
    <xf numFmtId="0" fontId="8" fillId="37" borderId="19" xfId="53" applyFont="1" applyFill="1" applyBorder="1" applyAlignment="1">
      <alignment horizontal="center" vertical="center"/>
      <protection/>
    </xf>
    <xf numFmtId="0" fontId="8" fillId="37" borderId="19" xfId="53" applyFont="1" applyFill="1" applyBorder="1" applyAlignment="1">
      <alignment horizontal="left" vertical="top" wrapText="1"/>
      <protection/>
    </xf>
    <xf numFmtId="4" fontId="8" fillId="0" borderId="10" xfId="53" applyNumberFormat="1" applyFont="1" applyBorder="1" applyAlignment="1">
      <alignment vertical="top"/>
      <protection/>
    </xf>
    <xf numFmtId="0" fontId="7" fillId="0" borderId="10" xfId="53" applyFont="1" applyBorder="1" applyAlignment="1">
      <alignment vertical="top" wrapText="1"/>
      <protection/>
    </xf>
    <xf numFmtId="0" fontId="14" fillId="37" borderId="19" xfId="53" applyFont="1" applyFill="1" applyBorder="1" applyAlignment="1">
      <alignment horizontal="center" vertical="center"/>
      <protection/>
    </xf>
    <xf numFmtId="49" fontId="7" fillId="0" borderId="19" xfId="53" applyNumberFormat="1" applyFont="1" applyBorder="1" applyAlignment="1">
      <alignment horizontal="left" vertical="top" wrapText="1"/>
      <protection/>
    </xf>
    <xf numFmtId="0" fontId="14" fillId="37" borderId="19" xfId="53" applyFont="1" applyFill="1" applyBorder="1" applyAlignment="1">
      <alignment horizontal="left" vertical="top" wrapText="1"/>
      <protection/>
    </xf>
    <xf numFmtId="4" fontId="7" fillId="0" borderId="19" xfId="53" applyNumberFormat="1" applyFont="1" applyBorder="1" applyAlignment="1">
      <alignment vertical="top"/>
      <protection/>
    </xf>
    <xf numFmtId="2" fontId="7" fillId="0" borderId="10" xfId="53" applyNumberFormat="1" applyFont="1" applyBorder="1" applyAlignment="1">
      <alignment vertical="top"/>
      <protection/>
    </xf>
    <xf numFmtId="0" fontId="7" fillId="0" borderId="10" xfId="53" applyFont="1" applyBorder="1" applyAlignment="1">
      <alignment horizontal="left" vertical="top"/>
      <protection/>
    </xf>
    <xf numFmtId="2" fontId="19" fillId="0" borderId="10" xfId="53" applyNumberFormat="1" applyFont="1" applyBorder="1" applyAlignment="1">
      <alignment vertical="top"/>
      <protection/>
    </xf>
    <xf numFmtId="0" fontId="101" fillId="0" borderId="10" xfId="0" applyFont="1" applyBorder="1" applyAlignment="1">
      <alignment horizontal="left" vertical="center"/>
    </xf>
    <xf numFmtId="0" fontId="120" fillId="0" borderId="10" xfId="0" applyFont="1" applyBorder="1" applyAlignment="1">
      <alignment horizontal="left" vertical="center"/>
    </xf>
    <xf numFmtId="0" fontId="100" fillId="0" borderId="10" xfId="53" applyFont="1" applyBorder="1" applyAlignment="1">
      <alignment horizontal="left" vertical="top"/>
      <protection/>
    </xf>
    <xf numFmtId="0" fontId="119" fillId="37" borderId="19" xfId="0" applyFont="1" applyFill="1" applyBorder="1" applyAlignment="1">
      <alignment horizontal="right" vertical="top"/>
    </xf>
    <xf numFmtId="0" fontId="119" fillId="37" borderId="19" xfId="0" applyFont="1" applyFill="1" applyBorder="1" applyAlignment="1">
      <alignment vertical="top"/>
    </xf>
    <xf numFmtId="0" fontId="119" fillId="37" borderId="19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7" fillId="0" borderId="19" xfId="0" applyFont="1" applyBorder="1" applyAlignment="1">
      <alignment horizontal="left" vertical="top" wrapText="1"/>
    </xf>
    <xf numFmtId="4" fontId="7" fillId="0" borderId="19" xfId="53" applyNumberFormat="1" applyFont="1" applyBorder="1" applyAlignment="1">
      <alignment horizontal="right" vertical="top" wrapText="1"/>
      <protection/>
    </xf>
    <xf numFmtId="0" fontId="7" fillId="0" borderId="19" xfId="53" applyFont="1" applyBorder="1" applyAlignment="1">
      <alignment horizontal="right" vertical="top"/>
      <protection/>
    </xf>
    <xf numFmtId="0" fontId="7" fillId="0" borderId="19" xfId="53" applyFont="1" applyBorder="1" applyAlignment="1">
      <alignment vertical="top" wrapText="1"/>
      <protection/>
    </xf>
    <xf numFmtId="4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2" fontId="8" fillId="0" borderId="10" xfId="0" applyNumberFormat="1" applyFont="1" applyBorder="1" applyAlignment="1">
      <alignment horizontal="right" vertical="top"/>
    </xf>
    <xf numFmtId="0" fontId="7" fillId="0" borderId="19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7" fillId="34" borderId="15" xfId="53" applyFont="1" applyFill="1" applyBorder="1" applyAlignment="1">
      <alignment vertical="top"/>
      <protection/>
    </xf>
    <xf numFmtId="0" fontId="7" fillId="34" borderId="16" xfId="53" applyFont="1" applyFill="1" applyBorder="1" applyAlignment="1">
      <alignment vertical="top"/>
      <protection/>
    </xf>
    <xf numFmtId="49" fontId="121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Border="1" applyAlignment="1">
      <alignment horizontal="center" vertical="top"/>
    </xf>
    <xf numFmtId="0" fontId="28" fillId="0" borderId="0" xfId="0" applyFont="1" applyAlignment="1">
      <alignment horizontal="center" vertical="center"/>
    </xf>
    <xf numFmtId="49" fontId="8" fillId="33" borderId="13" xfId="0" applyNumberFormat="1" applyFont="1" applyFill="1" applyBorder="1" applyAlignment="1" applyProtection="1">
      <alignment horizontal="right" vertical="top" wrapText="1"/>
      <protection locked="0"/>
    </xf>
    <xf numFmtId="49" fontId="25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4" fontId="8" fillId="34" borderId="13" xfId="0" applyNumberFormat="1" applyFont="1" applyFill="1" applyBorder="1" applyAlignment="1">
      <alignment vertical="top"/>
    </xf>
    <xf numFmtId="2" fontId="8" fillId="34" borderId="13" xfId="0" applyNumberFormat="1" applyFont="1" applyFill="1" applyBorder="1" applyAlignment="1">
      <alignment vertical="top"/>
    </xf>
    <xf numFmtId="49" fontId="8" fillId="33" borderId="13" xfId="0" applyNumberFormat="1" applyFont="1" applyFill="1" applyBorder="1" applyAlignment="1" applyProtection="1">
      <alignment horizontal="right" vertical="top"/>
      <protection locked="0"/>
    </xf>
    <xf numFmtId="0" fontId="0" fillId="0" borderId="13" xfId="0" applyFont="1" applyBorder="1" applyAlignment="1">
      <alignment vertical="center"/>
    </xf>
    <xf numFmtId="0" fontId="7" fillId="0" borderId="10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6" fillId="34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vertical="top"/>
    </xf>
    <xf numFmtId="0" fontId="23" fillId="0" borderId="13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23" fillId="33" borderId="22" xfId="0" applyFont="1" applyFill="1" applyBorder="1" applyAlignment="1" applyProtection="1">
      <alignment horizontal="left" vertical="top" wrapText="1" shrinkToFit="1"/>
      <protection locked="0"/>
    </xf>
    <xf numFmtId="2" fontId="8" fillId="0" borderId="10" xfId="0" applyNumberFormat="1" applyFont="1" applyBorder="1" applyAlignment="1">
      <alignment vertical="center"/>
    </xf>
    <xf numFmtId="0" fontId="22" fillId="33" borderId="13" xfId="0" applyFont="1" applyFill="1" applyBorder="1" applyAlignment="1" applyProtection="1">
      <alignment horizontal="center" vertical="center" wrapText="1" shrinkToFit="1"/>
      <protection locked="0"/>
    </xf>
    <xf numFmtId="2" fontId="26" fillId="0" borderId="16" xfId="0" applyNumberFormat="1" applyFont="1" applyBorder="1" applyAlignment="1">
      <alignment vertical="top"/>
    </xf>
    <xf numFmtId="2" fontId="26" fillId="0" borderId="13" xfId="0" applyNumberFormat="1" applyFont="1" applyBorder="1" applyAlignment="1">
      <alignment vertical="top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2" fontId="26" fillId="0" borderId="24" xfId="0" applyNumberFormat="1" applyFont="1" applyBorder="1" applyAlignment="1">
      <alignment vertical="top"/>
    </xf>
    <xf numFmtId="2" fontId="16" fillId="0" borderId="16" xfId="0" applyNumberFormat="1" applyFont="1" applyBorder="1" applyAlignment="1">
      <alignment vertical="top"/>
    </xf>
    <xf numFmtId="2" fontId="16" fillId="0" borderId="24" xfId="0" applyNumberFormat="1" applyFont="1" applyBorder="1" applyAlignment="1">
      <alignment vertical="top"/>
    </xf>
    <xf numFmtId="2" fontId="16" fillId="0" borderId="13" xfId="0" applyNumberFormat="1" applyFont="1" applyBorder="1" applyAlignment="1">
      <alignment vertical="top"/>
    </xf>
    <xf numFmtId="0" fontId="16" fillId="0" borderId="35" xfId="0" applyFont="1" applyBorder="1" applyAlignment="1">
      <alignment horizontal="left" vertical="top" wrapText="1"/>
    </xf>
    <xf numFmtId="2" fontId="27" fillId="0" borderId="16" xfId="0" applyNumberFormat="1" applyFont="1" applyBorder="1" applyAlignment="1">
      <alignment horizontal="right" vertical="top"/>
    </xf>
    <xf numFmtId="4" fontId="122" fillId="0" borderId="10" xfId="53" applyNumberFormat="1" applyFont="1" applyBorder="1" applyAlignment="1">
      <alignment horizontal="left" vertical="top" wrapText="1"/>
      <protection/>
    </xf>
    <xf numFmtId="4" fontId="19" fillId="0" borderId="0" xfId="0" applyNumberFormat="1" applyFont="1" applyBorder="1" applyAlignment="1">
      <alignment vertical="top"/>
    </xf>
    <xf numFmtId="4" fontId="7" fillId="0" borderId="19" xfId="53" applyNumberFormat="1" applyFont="1" applyBorder="1" applyAlignment="1">
      <alignment horizontal="right" vertical="top" wrapText="1"/>
      <protection/>
    </xf>
    <xf numFmtId="0" fontId="7" fillId="0" borderId="19" xfId="53" applyFont="1" applyBorder="1" applyAlignment="1">
      <alignment horizontal="right" vertical="top"/>
      <protection/>
    </xf>
    <xf numFmtId="0" fontId="7" fillId="0" borderId="19" xfId="53" applyFont="1" applyBorder="1" applyAlignment="1">
      <alignment vertical="top" wrapText="1"/>
      <protection/>
    </xf>
    <xf numFmtId="4" fontId="7" fillId="0" borderId="10" xfId="53" applyNumberFormat="1" applyFont="1" applyBorder="1" applyAlignment="1">
      <alignment horizontal="left" vertical="top" wrapText="1"/>
      <protection/>
    </xf>
    <xf numFmtId="2" fontId="7" fillId="0" borderId="10" xfId="0" applyNumberFormat="1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left" vertical="top" wrapText="1"/>
    </xf>
    <xf numFmtId="0" fontId="7" fillId="0" borderId="19" xfId="53" applyFont="1" applyBorder="1" applyAlignment="1">
      <alignment vertical="top" wrapText="1"/>
      <protection/>
    </xf>
    <xf numFmtId="2" fontId="16" fillId="38" borderId="19" xfId="0" applyNumberFormat="1" applyFont="1" applyFill="1" applyBorder="1" applyAlignment="1">
      <alignment horizontal="right" vertical="top" wrapText="1"/>
    </xf>
    <xf numFmtId="2" fontId="3" fillId="38" borderId="19" xfId="0" applyNumberFormat="1" applyFont="1" applyFill="1" applyBorder="1" applyAlignment="1">
      <alignment horizontal="right" vertical="top" wrapText="1"/>
    </xf>
    <xf numFmtId="2" fontId="23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2" fontId="123" fillId="38" borderId="19" xfId="0" applyNumberFormat="1" applyFont="1" applyFill="1" applyBorder="1" applyAlignment="1">
      <alignment horizontal="right" vertical="top" wrapText="1"/>
    </xf>
    <xf numFmtId="2" fontId="8" fillId="0" borderId="10" xfId="53" applyNumberFormat="1" applyFont="1" applyBorder="1" applyAlignment="1">
      <alignment vertical="top"/>
      <protection/>
    </xf>
    <xf numFmtId="0" fontId="35" fillId="0" borderId="0" xfId="0" applyFont="1" applyAlignment="1">
      <alignment horizontal="center" vertical="center"/>
    </xf>
    <xf numFmtId="2" fontId="6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2" fontId="24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2" fontId="36" fillId="0" borderId="16" xfId="0" applyNumberFormat="1" applyFont="1" applyBorder="1" applyAlignment="1">
      <alignment vertical="top"/>
    </xf>
    <xf numFmtId="2" fontId="36" fillId="0" borderId="24" xfId="0" applyNumberFormat="1" applyFont="1" applyBorder="1" applyAlignment="1">
      <alignment vertical="top"/>
    </xf>
    <xf numFmtId="2" fontId="36" fillId="0" borderId="13" xfId="0" applyNumberFormat="1" applyFont="1" applyBorder="1" applyAlignment="1">
      <alignment vertical="top"/>
    </xf>
    <xf numFmtId="0" fontId="7" fillId="38" borderId="19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 applyProtection="1">
      <alignment horizontal="center" vertical="center" wrapText="1" shrinkToFit="1"/>
      <protection locked="0"/>
    </xf>
    <xf numFmtId="0" fontId="29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36" xfId="0" applyFont="1" applyBorder="1" applyAlignment="1">
      <alignment horizontal="center"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25" fillId="36" borderId="37" xfId="0" applyFont="1" applyFill="1" applyBorder="1" applyAlignment="1">
      <alignment horizontal="center" vertical="center" wrapText="1"/>
    </xf>
    <xf numFmtId="0" fontId="25" fillId="36" borderId="38" xfId="0" applyFont="1" applyFill="1" applyBorder="1" applyAlignment="1">
      <alignment horizontal="center" vertical="center" wrapText="1"/>
    </xf>
    <xf numFmtId="0" fontId="25" fillId="36" borderId="39" xfId="0" applyFont="1" applyFill="1" applyBorder="1" applyAlignment="1">
      <alignment horizontal="center" vertical="center" wrapText="1"/>
    </xf>
    <xf numFmtId="0" fontId="25" fillId="36" borderId="4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5" fillId="36" borderId="21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5" fillId="36" borderId="17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0" fontId="25" fillId="36" borderId="41" xfId="0" applyFont="1" applyFill="1" applyBorder="1" applyAlignment="1">
      <alignment horizontal="center" vertical="center" wrapText="1"/>
    </xf>
    <xf numFmtId="0" fontId="25" fillId="36" borderId="4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31" fillId="36" borderId="10" xfId="0" applyFont="1" applyFill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31" fillId="36" borderId="10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8" fillId="39" borderId="13" xfId="0" applyFont="1" applyFill="1" applyBorder="1" applyAlignment="1">
      <alignment horizontal="center" vertical="top"/>
    </xf>
    <xf numFmtId="3" fontId="8" fillId="39" borderId="13" xfId="0" applyNumberFormat="1" applyFont="1" applyFill="1" applyBorder="1" applyAlignment="1">
      <alignment horizontal="center" vertical="top" wrapText="1"/>
    </xf>
    <xf numFmtId="3" fontId="8" fillId="39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16</xdr:row>
      <xdr:rowOff>238125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61925" y="554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238125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61925" y="554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61925" y="635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4"/>
  <sheetViews>
    <sheetView workbookViewId="0" topLeftCell="A428">
      <selection activeCell="D411" sqref="D411"/>
    </sheetView>
  </sheetViews>
  <sheetFormatPr defaultColWidth="9.140625" defaultRowHeight="12.75"/>
  <cols>
    <col min="1" max="1" width="2.421875" style="0" customWidth="1"/>
    <col min="2" max="2" width="12.421875" style="0" customWidth="1"/>
    <col min="3" max="3" width="12.7109375" style="0" hidden="1" customWidth="1"/>
    <col min="4" max="4" width="51.421875" style="0" customWidth="1"/>
    <col min="5" max="5" width="22.7109375" style="0" customWidth="1"/>
    <col min="6" max="6" width="0.13671875" style="0" customWidth="1"/>
    <col min="7" max="7" width="15.140625" style="0" customWidth="1"/>
  </cols>
  <sheetData>
    <row r="1" spans="1:7" ht="15">
      <c r="A1" s="36"/>
      <c r="B1" s="40" t="s">
        <v>636</v>
      </c>
      <c r="C1" s="40"/>
      <c r="D1" s="37"/>
      <c r="E1" s="37"/>
      <c r="F1" s="37"/>
      <c r="G1" s="38"/>
    </row>
    <row r="2" spans="1:6" ht="11.25" customHeight="1">
      <c r="A2" s="36"/>
      <c r="B2" s="126"/>
      <c r="C2" s="126"/>
      <c r="D2" s="126"/>
      <c r="E2" s="126"/>
      <c r="F2" s="15"/>
    </row>
    <row r="3" spans="1:6" ht="12.75" customHeight="1" hidden="1">
      <c r="A3" s="36"/>
      <c r="B3" s="126"/>
      <c r="C3" s="126"/>
      <c r="D3" s="126"/>
      <c r="E3" s="126"/>
      <c r="F3" s="15"/>
    </row>
    <row r="4" spans="1:6" ht="15" customHeight="1">
      <c r="A4" s="36"/>
      <c r="B4" s="126"/>
      <c r="C4" s="127"/>
      <c r="D4" s="41" t="s">
        <v>10</v>
      </c>
      <c r="E4" s="126"/>
      <c r="F4" s="15"/>
    </row>
    <row r="5" spans="1:6" s="4" customFormat="1" ht="19.5" customHeight="1">
      <c r="A5" s="36"/>
      <c r="B5" s="96" t="s">
        <v>0</v>
      </c>
      <c r="C5" s="143"/>
      <c r="D5" s="96" t="s">
        <v>47</v>
      </c>
      <c r="E5" s="96" t="s">
        <v>125</v>
      </c>
      <c r="F5" s="97"/>
    </row>
    <row r="6" spans="1:6" s="4" customFormat="1" ht="15" customHeight="1">
      <c r="A6" s="36"/>
      <c r="B6" s="96" t="s">
        <v>126</v>
      </c>
      <c r="C6" s="143"/>
      <c r="D6" s="96" t="s">
        <v>127</v>
      </c>
      <c r="E6" s="96" t="s">
        <v>128</v>
      </c>
      <c r="F6" s="97"/>
    </row>
    <row r="7" spans="1:6" s="4" customFormat="1" ht="21.75" customHeight="1">
      <c r="A7" s="36"/>
      <c r="B7" s="98" t="s">
        <v>2</v>
      </c>
      <c r="C7" s="144"/>
      <c r="D7" s="144"/>
      <c r="E7" s="144"/>
      <c r="F7" s="99"/>
    </row>
    <row r="8" spans="1:6" s="4" customFormat="1" ht="27" customHeight="1">
      <c r="A8" s="17"/>
      <c r="B8" s="58" t="s">
        <v>57</v>
      </c>
      <c r="C8" s="58"/>
      <c r="D8" s="59" t="s">
        <v>89</v>
      </c>
      <c r="E8" s="60">
        <f>SUM(E14+E17+E20)</f>
        <v>1667075.5</v>
      </c>
      <c r="F8" s="16"/>
    </row>
    <row r="9" spans="1:6" s="4" customFormat="1" ht="26.25" customHeight="1">
      <c r="A9" s="17"/>
      <c r="B9" s="31"/>
      <c r="C9" s="31"/>
      <c r="D9" s="118" t="s">
        <v>87</v>
      </c>
      <c r="E9" s="60">
        <f>SUM(E15+E18+E21)</f>
        <v>1645094.23</v>
      </c>
      <c r="F9" s="16"/>
    </row>
    <row r="10" spans="1:6" s="4" customFormat="1" ht="24.75" customHeight="1">
      <c r="A10" s="17"/>
      <c r="B10" s="31"/>
      <c r="C10" s="31"/>
      <c r="D10" s="119" t="s">
        <v>86</v>
      </c>
      <c r="E10" s="120">
        <f>E9/E8*100</f>
        <v>98.68144724099179</v>
      </c>
      <c r="F10" s="16"/>
    </row>
    <row r="11" spans="1:6" s="5" customFormat="1" ht="56.25" customHeight="1">
      <c r="A11" s="17"/>
      <c r="B11" s="52"/>
      <c r="C11" s="52"/>
      <c r="D11" s="53" t="s">
        <v>159</v>
      </c>
      <c r="E11" s="54" t="s">
        <v>129</v>
      </c>
      <c r="F11" s="16"/>
    </row>
    <row r="12" spans="1:6" s="5" customFormat="1" ht="23.25" customHeight="1">
      <c r="A12" s="17"/>
      <c r="B12" s="52"/>
      <c r="C12" s="52"/>
      <c r="D12" s="55" t="s">
        <v>87</v>
      </c>
      <c r="E12" s="54" t="s">
        <v>129</v>
      </c>
      <c r="F12" s="16"/>
    </row>
    <row r="13" spans="1:6" s="5" customFormat="1" ht="21.75" customHeight="1">
      <c r="A13" s="17"/>
      <c r="B13" s="52"/>
      <c r="C13" s="52"/>
      <c r="D13" s="56" t="s">
        <v>86</v>
      </c>
      <c r="E13" s="57">
        <v>0</v>
      </c>
      <c r="F13" s="16"/>
    </row>
    <row r="14" spans="1:6" s="5" customFormat="1" ht="97.5" customHeight="1">
      <c r="A14" s="17"/>
      <c r="B14" s="52"/>
      <c r="C14" s="52"/>
      <c r="D14" s="53" t="s">
        <v>305</v>
      </c>
      <c r="E14" s="54" t="s">
        <v>482</v>
      </c>
      <c r="F14" s="16"/>
    </row>
    <row r="15" spans="1:6" s="5" customFormat="1" ht="21.75" customHeight="1">
      <c r="A15" s="17"/>
      <c r="B15" s="52"/>
      <c r="C15" s="52"/>
      <c r="D15" s="55" t="s">
        <v>87</v>
      </c>
      <c r="E15" s="54" t="s">
        <v>586</v>
      </c>
      <c r="F15" s="16"/>
    </row>
    <row r="16" spans="2:6" s="5" customFormat="1" ht="21.75" customHeight="1">
      <c r="B16" s="52"/>
      <c r="C16" s="52"/>
      <c r="D16" s="56" t="s">
        <v>86</v>
      </c>
      <c r="E16" s="57">
        <f>E15/E14*100</f>
        <v>99.87636363636364</v>
      </c>
      <c r="F16" s="16"/>
    </row>
    <row r="17" spans="1:6" s="5" customFormat="1" ht="35.25" customHeight="1">
      <c r="A17" s="17"/>
      <c r="B17" s="44"/>
      <c r="C17" s="44"/>
      <c r="D17" s="229" t="s">
        <v>306</v>
      </c>
      <c r="E17" s="228" t="s">
        <v>483</v>
      </c>
      <c r="F17" s="16"/>
    </row>
    <row r="18" spans="1:6" s="5" customFormat="1" ht="21.75" customHeight="1">
      <c r="A18" s="17"/>
      <c r="B18" s="44"/>
      <c r="C18" s="44"/>
      <c r="D18" s="289" t="s">
        <v>87</v>
      </c>
      <c r="E18" s="228" t="s">
        <v>483</v>
      </c>
      <c r="F18" s="16"/>
    </row>
    <row r="19" spans="1:6" s="5" customFormat="1" ht="25.5" customHeight="1">
      <c r="A19" s="17"/>
      <c r="B19" s="44"/>
      <c r="C19" s="44"/>
      <c r="D19" s="290" t="s">
        <v>86</v>
      </c>
      <c r="E19" s="227">
        <v>100</v>
      </c>
      <c r="F19" s="16"/>
    </row>
    <row r="20" spans="1:6" s="5" customFormat="1" ht="69.75" customHeight="1">
      <c r="A20" s="17"/>
      <c r="B20" s="52"/>
      <c r="C20" s="52"/>
      <c r="D20" s="53" t="s">
        <v>160</v>
      </c>
      <c r="E20" s="54" t="s">
        <v>587</v>
      </c>
      <c r="F20" s="16"/>
    </row>
    <row r="21" spans="1:6" s="5" customFormat="1" ht="22.5" customHeight="1">
      <c r="A21" s="17"/>
      <c r="B21" s="52"/>
      <c r="C21" s="52"/>
      <c r="D21" s="55" t="s">
        <v>87</v>
      </c>
      <c r="E21" s="54" t="s">
        <v>516</v>
      </c>
      <c r="F21" s="16"/>
    </row>
    <row r="22" spans="1:6" s="5" customFormat="1" ht="25.5" customHeight="1">
      <c r="A22" s="17"/>
      <c r="B22" s="52"/>
      <c r="C22" s="52"/>
      <c r="D22" s="56" t="s">
        <v>86</v>
      </c>
      <c r="E22" s="57">
        <f>E21/E20*100</f>
        <v>97.59769831636508</v>
      </c>
      <c r="F22" s="16"/>
    </row>
    <row r="23" spans="1:6" s="5" customFormat="1" ht="35.25" customHeight="1">
      <c r="A23" s="17"/>
      <c r="B23" s="58" t="s">
        <v>80</v>
      </c>
      <c r="C23" s="58"/>
      <c r="D23" s="59" t="s">
        <v>157</v>
      </c>
      <c r="E23" s="205">
        <f>SUM(E29+E32+E35)</f>
        <v>1005704.47</v>
      </c>
      <c r="F23" s="16"/>
    </row>
    <row r="24" spans="1:6" s="5" customFormat="1" ht="21.75" customHeight="1">
      <c r="A24" s="17"/>
      <c r="B24" s="31"/>
      <c r="C24" s="31"/>
      <c r="D24" s="132" t="s">
        <v>87</v>
      </c>
      <c r="E24" s="205">
        <f>SUM(E30+E33+E36)</f>
        <v>989880.94</v>
      </c>
      <c r="F24" s="16"/>
    </row>
    <row r="25" spans="1:6" s="5" customFormat="1" ht="26.25" customHeight="1">
      <c r="A25" s="17"/>
      <c r="B25" s="31"/>
      <c r="C25" s="31"/>
      <c r="D25" s="132" t="s">
        <v>86</v>
      </c>
      <c r="E25" s="109">
        <f>E24/E23*100</f>
        <v>98.42662228596836</v>
      </c>
      <c r="F25" s="16"/>
    </row>
    <row r="26" spans="1:6" s="5" customFormat="1" ht="65.25" customHeight="1">
      <c r="A26" s="17"/>
      <c r="B26" s="52"/>
      <c r="C26" s="52"/>
      <c r="D26" s="53" t="s">
        <v>159</v>
      </c>
      <c r="E26" s="54" t="s">
        <v>129</v>
      </c>
      <c r="F26" s="16"/>
    </row>
    <row r="27" spans="1:6" s="5" customFormat="1" ht="26.25" customHeight="1">
      <c r="A27" s="17"/>
      <c r="B27" s="52"/>
      <c r="C27" s="52"/>
      <c r="D27" s="61" t="s">
        <v>87</v>
      </c>
      <c r="E27" s="54" t="s">
        <v>129</v>
      </c>
      <c r="F27" s="16"/>
    </row>
    <row r="28" spans="1:6" s="5" customFormat="1" ht="21.75" customHeight="1">
      <c r="A28" s="17"/>
      <c r="B28" s="52"/>
      <c r="C28" s="52"/>
      <c r="D28" s="61" t="s">
        <v>86</v>
      </c>
      <c r="E28" s="54" t="s">
        <v>129</v>
      </c>
      <c r="F28" s="16"/>
    </row>
    <row r="29" spans="1:6" s="5" customFormat="1" ht="21.75" customHeight="1">
      <c r="A29" s="17"/>
      <c r="B29" s="52"/>
      <c r="C29" s="52"/>
      <c r="D29" s="53" t="s">
        <v>161</v>
      </c>
      <c r="E29" s="54" t="s">
        <v>513</v>
      </c>
      <c r="F29" s="16"/>
    </row>
    <row r="30" spans="1:6" s="5" customFormat="1" ht="21.75" customHeight="1">
      <c r="A30" s="17"/>
      <c r="B30" s="44"/>
      <c r="C30" s="44"/>
      <c r="D30" s="61" t="s">
        <v>87</v>
      </c>
      <c r="E30" s="54" t="s">
        <v>517</v>
      </c>
      <c r="F30" s="16"/>
    </row>
    <row r="31" spans="1:6" s="5" customFormat="1" ht="19.5" customHeight="1">
      <c r="A31" s="17"/>
      <c r="B31" s="44"/>
      <c r="C31" s="44"/>
      <c r="D31" s="61" t="s">
        <v>86</v>
      </c>
      <c r="E31" s="57">
        <f>E30/E29*100</f>
        <v>98.37468213317264</v>
      </c>
      <c r="F31" s="16"/>
    </row>
    <row r="32" spans="1:6" s="5" customFormat="1" ht="24.75" customHeight="1">
      <c r="A32" s="17"/>
      <c r="B32" s="52"/>
      <c r="C32" s="52"/>
      <c r="D32" s="53" t="s">
        <v>208</v>
      </c>
      <c r="E32" s="54" t="s">
        <v>207</v>
      </c>
      <c r="F32" s="16"/>
    </row>
    <row r="33" spans="1:6" s="5" customFormat="1" ht="23.25" customHeight="1">
      <c r="A33" s="17"/>
      <c r="B33" s="44"/>
      <c r="C33" s="44"/>
      <c r="D33" s="61" t="s">
        <v>87</v>
      </c>
      <c r="E33" s="54" t="s">
        <v>518</v>
      </c>
      <c r="F33" s="16"/>
    </row>
    <row r="34" spans="1:6" s="5" customFormat="1" ht="27" customHeight="1">
      <c r="A34" s="17"/>
      <c r="B34" s="44"/>
      <c r="C34" s="44"/>
      <c r="D34" s="61" t="s">
        <v>86</v>
      </c>
      <c r="E34" s="57">
        <f>E33/E32*100</f>
        <v>103.6071</v>
      </c>
      <c r="F34" s="16"/>
    </row>
    <row r="35" spans="1:6" s="5" customFormat="1" ht="25.5" customHeight="1">
      <c r="A35" s="17"/>
      <c r="B35" s="52"/>
      <c r="C35" s="52"/>
      <c r="D35" s="53" t="s">
        <v>162</v>
      </c>
      <c r="E35" s="54" t="s">
        <v>514</v>
      </c>
      <c r="F35" s="16"/>
    </row>
    <row r="36" spans="1:6" s="5" customFormat="1" ht="24" customHeight="1">
      <c r="A36" s="17"/>
      <c r="B36" s="52"/>
      <c r="C36" s="52"/>
      <c r="D36" s="61" t="s">
        <v>87</v>
      </c>
      <c r="E36" s="54" t="s">
        <v>515</v>
      </c>
      <c r="F36" s="16"/>
    </row>
    <row r="37" spans="1:6" s="5" customFormat="1" ht="24" customHeight="1">
      <c r="A37" s="17"/>
      <c r="B37" s="52"/>
      <c r="C37" s="52"/>
      <c r="D37" s="61" t="s">
        <v>86</v>
      </c>
      <c r="E37" s="57">
        <f>E36/E35*100</f>
        <v>78.74720357941834</v>
      </c>
      <c r="F37" s="16"/>
    </row>
    <row r="38" spans="1:6" s="5" customFormat="1" ht="22.5" customHeight="1">
      <c r="A38" s="17"/>
      <c r="B38" s="58" t="s">
        <v>81</v>
      </c>
      <c r="C38" s="58"/>
      <c r="D38" s="59" t="s">
        <v>90</v>
      </c>
      <c r="E38" s="205">
        <f>SUM(E41+E44)</f>
        <v>2187.72</v>
      </c>
      <c r="F38" s="16"/>
    </row>
    <row r="39" spans="1:6" s="5" customFormat="1" ht="23.25" customHeight="1">
      <c r="A39" s="17"/>
      <c r="B39" s="58"/>
      <c r="C39" s="58"/>
      <c r="D39" s="132" t="s">
        <v>87</v>
      </c>
      <c r="E39" s="205">
        <f>SUM(E42+E45)</f>
        <v>2187.72</v>
      </c>
      <c r="F39" s="16"/>
    </row>
    <row r="40" spans="1:6" s="5" customFormat="1" ht="23.25" customHeight="1">
      <c r="A40" s="17"/>
      <c r="B40" s="58"/>
      <c r="C40" s="58"/>
      <c r="D40" s="132" t="s">
        <v>86</v>
      </c>
      <c r="E40" s="109">
        <f>E39/E38*100</f>
        <v>100</v>
      </c>
      <c r="F40" s="16"/>
    </row>
    <row r="41" spans="1:6" s="5" customFormat="1" ht="66" customHeight="1">
      <c r="A41" s="17"/>
      <c r="B41" s="52"/>
      <c r="C41" s="52"/>
      <c r="D41" s="53" t="s">
        <v>159</v>
      </c>
      <c r="E41" s="54" t="s">
        <v>129</v>
      </c>
      <c r="F41" s="16"/>
    </row>
    <row r="42" spans="1:6" s="5" customFormat="1" ht="24.75" customHeight="1">
      <c r="A42" s="17"/>
      <c r="B42" s="52"/>
      <c r="C42" s="52"/>
      <c r="D42" s="61" t="s">
        <v>87</v>
      </c>
      <c r="E42" s="54" t="s">
        <v>129</v>
      </c>
      <c r="F42" s="16"/>
    </row>
    <row r="43" spans="1:6" s="5" customFormat="1" ht="27" customHeight="1">
      <c r="A43" s="17"/>
      <c r="B43" s="52"/>
      <c r="C43" s="52"/>
      <c r="D43" s="61" t="s">
        <v>86</v>
      </c>
      <c r="E43" s="57">
        <v>0</v>
      </c>
      <c r="F43" s="16"/>
    </row>
    <row r="44" spans="1:6" s="5" customFormat="1" ht="20.25" customHeight="1">
      <c r="A44" s="17"/>
      <c r="B44" s="52"/>
      <c r="C44" s="52"/>
      <c r="D44" s="229" t="s">
        <v>306</v>
      </c>
      <c r="E44" s="54" t="s">
        <v>484</v>
      </c>
      <c r="F44" s="16"/>
    </row>
    <row r="45" spans="1:6" s="5" customFormat="1" ht="24.75" customHeight="1">
      <c r="A45" s="17"/>
      <c r="B45" s="52"/>
      <c r="C45" s="52"/>
      <c r="D45" s="61" t="s">
        <v>87</v>
      </c>
      <c r="E45" s="54" t="s">
        <v>484</v>
      </c>
      <c r="F45" s="16"/>
    </row>
    <row r="46" spans="1:6" s="5" customFormat="1" ht="24.75" customHeight="1">
      <c r="A46" s="17"/>
      <c r="B46" s="52"/>
      <c r="C46" s="52"/>
      <c r="D46" s="61" t="s">
        <v>86</v>
      </c>
      <c r="E46" s="57">
        <f>E45/E44*100</f>
        <v>100</v>
      </c>
      <c r="F46" s="16"/>
    </row>
    <row r="47" spans="1:6" s="5" customFormat="1" ht="21.75" customHeight="1">
      <c r="A47" s="17"/>
      <c r="B47" s="58" t="s">
        <v>130</v>
      </c>
      <c r="C47" s="58"/>
      <c r="D47" s="59" t="s">
        <v>91</v>
      </c>
      <c r="E47" s="205">
        <f>SUM(E53+E56+E59+E62)</f>
        <v>169468.64</v>
      </c>
      <c r="F47" s="16"/>
    </row>
    <row r="48" spans="1:6" s="5" customFormat="1" ht="21.75" customHeight="1">
      <c r="A48" s="17"/>
      <c r="B48" s="58"/>
      <c r="C48" s="58"/>
      <c r="D48" s="132" t="s">
        <v>87</v>
      </c>
      <c r="E48" s="205">
        <f>SUM(E54+E57+E60+E63)</f>
        <v>163957.17</v>
      </c>
      <c r="F48" s="16"/>
    </row>
    <row r="49" spans="1:6" s="5" customFormat="1" ht="21.75" customHeight="1">
      <c r="A49" s="17"/>
      <c r="B49" s="58"/>
      <c r="C49" s="58"/>
      <c r="D49" s="132" t="s">
        <v>86</v>
      </c>
      <c r="E49" s="109">
        <f>E48/E47*100</f>
        <v>96.74779357407954</v>
      </c>
      <c r="F49" s="39"/>
    </row>
    <row r="50" spans="1:6" s="5" customFormat="1" ht="53.25" customHeight="1">
      <c r="A50" s="17"/>
      <c r="B50" s="133"/>
      <c r="C50" s="52"/>
      <c r="D50" s="53" t="s">
        <v>159</v>
      </c>
      <c r="E50" s="54" t="s">
        <v>129</v>
      </c>
      <c r="F50" s="16"/>
    </row>
    <row r="51" spans="1:6" s="5" customFormat="1" ht="22.5" customHeight="1">
      <c r="A51" s="17"/>
      <c r="B51" s="52"/>
      <c r="C51" s="52"/>
      <c r="D51" s="61" t="s">
        <v>87</v>
      </c>
      <c r="E51" s="54" t="s">
        <v>129</v>
      </c>
      <c r="F51" s="16"/>
    </row>
    <row r="52" spans="1:6" s="5" customFormat="1" ht="25.5" customHeight="1">
      <c r="A52" s="17"/>
      <c r="B52" s="52"/>
      <c r="C52" s="52"/>
      <c r="D52" s="61" t="s">
        <v>86</v>
      </c>
      <c r="E52" s="57">
        <v>0</v>
      </c>
      <c r="F52" s="16"/>
    </row>
    <row r="53" spans="1:6" s="5" customFormat="1" ht="36" customHeight="1">
      <c r="A53" s="17"/>
      <c r="B53" s="52"/>
      <c r="C53" s="52"/>
      <c r="D53" s="53" t="s">
        <v>183</v>
      </c>
      <c r="E53" s="54" t="s">
        <v>207</v>
      </c>
      <c r="F53" s="16"/>
    </row>
    <row r="54" spans="1:6" s="5" customFormat="1" ht="21" customHeight="1">
      <c r="A54" s="17"/>
      <c r="B54" s="52"/>
      <c r="C54" s="52"/>
      <c r="D54" s="61" t="s">
        <v>87</v>
      </c>
      <c r="E54" s="54" t="s">
        <v>286</v>
      </c>
      <c r="F54" s="16"/>
    </row>
    <row r="55" spans="1:6" s="5" customFormat="1" ht="22.5" customHeight="1">
      <c r="A55" s="17"/>
      <c r="B55" s="52"/>
      <c r="C55" s="52"/>
      <c r="D55" s="61" t="s">
        <v>86</v>
      </c>
      <c r="E55" s="57">
        <f>E54/E53*100</f>
        <v>93.7477</v>
      </c>
      <c r="F55" s="16"/>
    </row>
    <row r="56" spans="1:6" s="5" customFormat="1" ht="78.75">
      <c r="A56" s="17"/>
      <c r="B56" s="52"/>
      <c r="C56" s="52"/>
      <c r="D56" s="53" t="s">
        <v>307</v>
      </c>
      <c r="E56" s="54" t="s">
        <v>519</v>
      </c>
      <c r="F56" s="16"/>
    </row>
    <row r="57" spans="1:6" s="5" customFormat="1" ht="27" customHeight="1">
      <c r="A57" s="17"/>
      <c r="B57" s="52"/>
      <c r="C57" s="52"/>
      <c r="D57" s="61" t="s">
        <v>87</v>
      </c>
      <c r="E57" s="54" t="s">
        <v>520</v>
      </c>
      <c r="F57" s="16"/>
    </row>
    <row r="58" spans="1:6" s="5" customFormat="1" ht="27" customHeight="1">
      <c r="A58" s="17"/>
      <c r="B58" s="52"/>
      <c r="C58" s="52"/>
      <c r="D58" s="61" t="s">
        <v>86</v>
      </c>
      <c r="E58" s="57">
        <f>E57/E56*100</f>
        <v>100.08355391402483</v>
      </c>
      <c r="F58" s="16"/>
    </row>
    <row r="59" spans="1:6" s="5" customFormat="1" ht="21.75" customHeight="1">
      <c r="A59" s="17"/>
      <c r="B59" s="52"/>
      <c r="C59" s="52"/>
      <c r="D59" s="53" t="s">
        <v>208</v>
      </c>
      <c r="E59" s="54" t="s">
        <v>521</v>
      </c>
      <c r="F59" s="16"/>
    </row>
    <row r="60" spans="1:6" s="5" customFormat="1" ht="24" customHeight="1">
      <c r="A60" s="17"/>
      <c r="B60" s="52"/>
      <c r="C60" s="52"/>
      <c r="D60" s="61" t="s">
        <v>87</v>
      </c>
      <c r="E60" s="54" t="s">
        <v>522</v>
      </c>
      <c r="F60" s="16"/>
    </row>
    <row r="61" spans="1:6" s="5" customFormat="1" ht="24" customHeight="1">
      <c r="A61" s="17"/>
      <c r="B61" s="52"/>
      <c r="C61" s="52"/>
      <c r="D61" s="61" t="s">
        <v>86</v>
      </c>
      <c r="E61" s="57">
        <f>E60/E59*100</f>
        <v>91.45</v>
      </c>
      <c r="F61" s="16"/>
    </row>
    <row r="62" spans="1:6" s="5" customFormat="1" ht="21.75" customHeight="1">
      <c r="A62" s="17"/>
      <c r="B62" s="52"/>
      <c r="C62" s="52"/>
      <c r="D62" s="53" t="s">
        <v>162</v>
      </c>
      <c r="E62" s="54" t="s">
        <v>523</v>
      </c>
      <c r="F62" s="16"/>
    </row>
    <row r="63" spans="1:6" s="5" customFormat="1" ht="23.25" customHeight="1">
      <c r="A63" s="17"/>
      <c r="B63" s="52"/>
      <c r="C63" s="52"/>
      <c r="D63" s="61" t="s">
        <v>87</v>
      </c>
      <c r="E63" s="54" t="s">
        <v>524</v>
      </c>
      <c r="F63" s="16"/>
    </row>
    <row r="64" spans="1:6" s="5" customFormat="1" ht="23.25" customHeight="1">
      <c r="A64" s="17"/>
      <c r="B64" s="52"/>
      <c r="C64" s="52"/>
      <c r="D64" s="61" t="s">
        <v>86</v>
      </c>
      <c r="E64" s="57">
        <f>E63/E62*100</f>
        <v>91.9909270724159</v>
      </c>
      <c r="F64" s="16"/>
    </row>
    <row r="65" spans="1:6" s="5" customFormat="1" ht="23.25" customHeight="1">
      <c r="A65" s="17"/>
      <c r="B65" s="58" t="s">
        <v>131</v>
      </c>
      <c r="C65" s="58"/>
      <c r="D65" s="59" t="s">
        <v>92</v>
      </c>
      <c r="E65" s="205">
        <f>SUM(E71+E74+E77+E80+E83+E86)</f>
        <v>154401.07</v>
      </c>
      <c r="F65" s="16"/>
    </row>
    <row r="66" spans="1:6" s="5" customFormat="1" ht="23.25" customHeight="1">
      <c r="A66" s="17"/>
      <c r="B66" s="58"/>
      <c r="C66" s="58"/>
      <c r="D66" s="132" t="s">
        <v>87</v>
      </c>
      <c r="E66" s="205">
        <f>SUM(E72+E75+E78+E81+E84+E87)</f>
        <v>154904.58000000002</v>
      </c>
      <c r="F66" s="16"/>
    </row>
    <row r="67" spans="1:6" s="5" customFormat="1" ht="23.25" customHeight="1">
      <c r="A67" s="17"/>
      <c r="B67" s="58"/>
      <c r="C67" s="58"/>
      <c r="D67" s="132" t="s">
        <v>86</v>
      </c>
      <c r="E67" s="109">
        <f>E66/E65*100</f>
        <v>100.32610525302708</v>
      </c>
      <c r="F67" s="16"/>
    </row>
    <row r="68" spans="1:6" s="5" customFormat="1" ht="36" customHeight="1">
      <c r="A68" s="17"/>
      <c r="B68" s="52"/>
      <c r="C68" s="52"/>
      <c r="D68" s="53" t="s">
        <v>159</v>
      </c>
      <c r="E68" s="54" t="s">
        <v>129</v>
      </c>
      <c r="F68" s="16"/>
    </row>
    <row r="69" spans="1:6" s="5" customFormat="1" ht="23.25" customHeight="1">
      <c r="A69" s="17"/>
      <c r="B69" s="52"/>
      <c r="C69" s="52"/>
      <c r="D69" s="61" t="s">
        <v>87</v>
      </c>
      <c r="E69" s="54" t="s">
        <v>129</v>
      </c>
      <c r="F69" s="16"/>
    </row>
    <row r="70" spans="1:6" s="5" customFormat="1" ht="23.25" customHeight="1">
      <c r="A70" s="17"/>
      <c r="B70" s="52"/>
      <c r="C70" s="52"/>
      <c r="D70" s="61" t="s">
        <v>86</v>
      </c>
      <c r="E70" s="54" t="s">
        <v>129</v>
      </c>
      <c r="F70" s="16"/>
    </row>
    <row r="71" spans="1:6" s="5" customFormat="1" ht="51" customHeight="1">
      <c r="A71" s="17"/>
      <c r="B71" s="52"/>
      <c r="C71" s="52"/>
      <c r="D71" s="53" t="s">
        <v>308</v>
      </c>
      <c r="E71" s="54" t="s">
        <v>526</v>
      </c>
      <c r="F71" s="16"/>
    </row>
    <row r="72" spans="1:6" s="5" customFormat="1" ht="24.75" customHeight="1">
      <c r="A72" s="17"/>
      <c r="B72" s="52"/>
      <c r="C72" s="52"/>
      <c r="D72" s="61" t="s">
        <v>87</v>
      </c>
      <c r="E72" s="54" t="s">
        <v>527</v>
      </c>
      <c r="F72" s="16"/>
    </row>
    <row r="73" spans="1:6" s="5" customFormat="1" ht="26.25" customHeight="1">
      <c r="A73" s="17"/>
      <c r="B73" s="52"/>
      <c r="C73" s="52"/>
      <c r="D73" s="61" t="s">
        <v>86</v>
      </c>
      <c r="E73" s="57">
        <f>E72/E71*100</f>
        <v>104.74907958085528</v>
      </c>
      <c r="F73" s="16"/>
    </row>
    <row r="74" spans="1:6" s="5" customFormat="1" ht="35.25" customHeight="1">
      <c r="A74" s="17"/>
      <c r="B74" s="52"/>
      <c r="C74" s="52"/>
      <c r="D74" s="53" t="s">
        <v>190</v>
      </c>
      <c r="E74" s="54" t="s">
        <v>528</v>
      </c>
      <c r="F74" s="16"/>
    </row>
    <row r="75" spans="1:6" s="5" customFormat="1" ht="22.5" customHeight="1">
      <c r="A75" s="17"/>
      <c r="B75" s="52"/>
      <c r="C75" s="52"/>
      <c r="D75" s="61" t="s">
        <v>87</v>
      </c>
      <c r="E75" s="54" t="s">
        <v>529</v>
      </c>
      <c r="F75" s="16"/>
    </row>
    <row r="76" spans="1:6" s="5" customFormat="1" ht="22.5" customHeight="1">
      <c r="A76" s="17"/>
      <c r="B76" s="52"/>
      <c r="C76" s="52"/>
      <c r="D76" s="61" t="s">
        <v>86</v>
      </c>
      <c r="E76" s="57">
        <f>E75/E74*100</f>
        <v>107.13486666666667</v>
      </c>
      <c r="F76" s="16"/>
    </row>
    <row r="77" spans="1:6" s="5" customFormat="1" ht="33" customHeight="1">
      <c r="A77" s="17"/>
      <c r="B77" s="52"/>
      <c r="C77" s="52"/>
      <c r="D77" s="53" t="s">
        <v>485</v>
      </c>
      <c r="E77" s="54" t="s">
        <v>530</v>
      </c>
      <c r="F77" s="16"/>
    </row>
    <row r="78" spans="1:6" s="5" customFormat="1" ht="25.5" customHeight="1">
      <c r="A78" s="17"/>
      <c r="B78" s="52"/>
      <c r="C78" s="52"/>
      <c r="D78" s="61" t="s">
        <v>87</v>
      </c>
      <c r="E78" s="54" t="s">
        <v>531</v>
      </c>
      <c r="F78" s="16"/>
    </row>
    <row r="79" spans="1:6" s="5" customFormat="1" ht="22.5" customHeight="1">
      <c r="A79" s="17"/>
      <c r="B79" s="52"/>
      <c r="C79" s="52"/>
      <c r="D79" s="61" t="s">
        <v>86</v>
      </c>
      <c r="E79" s="57">
        <f>E78/E77*100</f>
        <v>99.999926938344</v>
      </c>
      <c r="F79" s="16"/>
    </row>
    <row r="80" spans="1:6" s="5" customFormat="1" ht="26.25" customHeight="1">
      <c r="A80" s="17"/>
      <c r="B80" s="52"/>
      <c r="C80" s="52"/>
      <c r="D80" s="53" t="s">
        <v>162</v>
      </c>
      <c r="E80" s="54" t="s">
        <v>320</v>
      </c>
      <c r="F80" s="21"/>
    </row>
    <row r="81" spans="1:6" s="5" customFormat="1" ht="23.25" customHeight="1">
      <c r="A81" s="17"/>
      <c r="B81" s="52"/>
      <c r="C81" s="52"/>
      <c r="D81" s="61" t="s">
        <v>87</v>
      </c>
      <c r="E81" s="54" t="s">
        <v>486</v>
      </c>
      <c r="F81" s="16"/>
    </row>
    <row r="82" spans="1:6" s="5" customFormat="1" ht="23.25" customHeight="1">
      <c r="A82" s="17"/>
      <c r="B82" s="52"/>
      <c r="C82" s="52"/>
      <c r="D82" s="61" t="s">
        <v>86</v>
      </c>
      <c r="E82" s="57">
        <f>E81/E80*100</f>
        <v>61.16166666666667</v>
      </c>
      <c r="F82" s="16"/>
    </row>
    <row r="83" spans="1:6" s="5" customFormat="1" ht="68.25" customHeight="1">
      <c r="A83" s="17"/>
      <c r="B83" s="52"/>
      <c r="C83" s="52"/>
      <c r="D83" s="53" t="s">
        <v>191</v>
      </c>
      <c r="E83" s="67">
        <v>120340</v>
      </c>
      <c r="F83" s="16"/>
    </row>
    <row r="84" spans="1:6" s="5" customFormat="1" ht="23.25" customHeight="1">
      <c r="A84" s="17"/>
      <c r="B84" s="52"/>
      <c r="C84" s="52"/>
      <c r="D84" s="61" t="s">
        <v>87</v>
      </c>
      <c r="E84" s="54" t="s">
        <v>532</v>
      </c>
      <c r="F84" s="16"/>
    </row>
    <row r="85" spans="1:6" s="5" customFormat="1" ht="23.25" customHeight="1">
      <c r="A85" s="17"/>
      <c r="B85" s="52"/>
      <c r="C85" s="52"/>
      <c r="D85" s="61" t="s">
        <v>86</v>
      </c>
      <c r="E85" s="57">
        <f>E84/E83*100</f>
        <v>99.99995014126641</v>
      </c>
      <c r="F85" s="16"/>
    </row>
    <row r="86" spans="1:6" s="5" customFormat="1" ht="52.5" customHeight="1">
      <c r="A86" s="17"/>
      <c r="B86" s="52"/>
      <c r="C86" s="52"/>
      <c r="D86" s="53" t="s">
        <v>164</v>
      </c>
      <c r="E86" s="54" t="s">
        <v>487</v>
      </c>
      <c r="F86" s="16"/>
    </row>
    <row r="87" spans="1:6" s="5" customFormat="1" ht="23.25" customHeight="1">
      <c r="A87" s="17"/>
      <c r="B87" s="52"/>
      <c r="C87" s="52"/>
      <c r="D87" s="61" t="s">
        <v>87</v>
      </c>
      <c r="E87" s="54" t="s">
        <v>525</v>
      </c>
      <c r="F87" s="16"/>
    </row>
    <row r="88" spans="1:6" s="5" customFormat="1" ht="23.25" customHeight="1">
      <c r="A88" s="17"/>
      <c r="B88" s="52"/>
      <c r="C88" s="52"/>
      <c r="D88" s="61" t="s">
        <v>86</v>
      </c>
      <c r="E88" s="57">
        <f>E87/E86*100</f>
        <v>18.023255813953487</v>
      </c>
      <c r="F88" s="16"/>
    </row>
    <row r="89" spans="1:6" s="5" customFormat="1" ht="39.75" customHeight="1">
      <c r="A89" s="17"/>
      <c r="B89" s="58" t="s">
        <v>132</v>
      </c>
      <c r="C89" s="58"/>
      <c r="D89" s="59" t="s">
        <v>96</v>
      </c>
      <c r="E89" s="205">
        <f>SUM(E92+E95)</f>
        <v>8847</v>
      </c>
      <c r="F89" s="16"/>
    </row>
    <row r="90" spans="1:6" s="5" customFormat="1" ht="23.25" customHeight="1">
      <c r="A90" s="17"/>
      <c r="B90" s="58"/>
      <c r="C90" s="58"/>
      <c r="D90" s="132" t="s">
        <v>87</v>
      </c>
      <c r="E90" s="205">
        <f>SUM(E93+E96)</f>
        <v>8247</v>
      </c>
      <c r="F90" s="16"/>
    </row>
    <row r="91" spans="1:6" s="5" customFormat="1" ht="23.25" customHeight="1">
      <c r="A91" s="17"/>
      <c r="B91" s="58"/>
      <c r="C91" s="58"/>
      <c r="D91" s="132" t="s">
        <v>86</v>
      </c>
      <c r="E91" s="109">
        <f>E90/E89*100</f>
        <v>93.21804001356392</v>
      </c>
      <c r="F91" s="16"/>
    </row>
    <row r="92" spans="1:6" s="5" customFormat="1" ht="68.25" customHeight="1">
      <c r="A92" s="17"/>
      <c r="B92" s="133"/>
      <c r="C92" s="52"/>
      <c r="D92" s="53" t="s">
        <v>159</v>
      </c>
      <c r="E92" s="54" t="s">
        <v>129</v>
      </c>
      <c r="F92" s="16"/>
    </row>
    <row r="93" spans="1:6" s="5" customFormat="1" ht="23.25" customHeight="1">
      <c r="A93" s="17"/>
      <c r="B93" s="52"/>
      <c r="C93" s="52"/>
      <c r="D93" s="61" t="s">
        <v>87</v>
      </c>
      <c r="E93" s="108">
        <v>0</v>
      </c>
      <c r="F93" s="16"/>
    </row>
    <row r="94" spans="1:6" s="5" customFormat="1" ht="23.25" customHeight="1">
      <c r="A94" s="17"/>
      <c r="B94" s="52"/>
      <c r="C94" s="52"/>
      <c r="D94" s="61" t="s">
        <v>86</v>
      </c>
      <c r="E94" s="57">
        <v>0</v>
      </c>
      <c r="F94" s="16"/>
    </row>
    <row r="95" spans="1:6" s="5" customFormat="1" ht="72.75" customHeight="1">
      <c r="A95" s="17"/>
      <c r="B95" s="52"/>
      <c r="C95" s="52"/>
      <c r="D95" s="53" t="s">
        <v>160</v>
      </c>
      <c r="E95" s="54" t="s">
        <v>533</v>
      </c>
      <c r="F95" s="16"/>
    </row>
    <row r="96" spans="1:6" s="5" customFormat="1" ht="23.25" customHeight="1">
      <c r="A96" s="17"/>
      <c r="B96" s="52"/>
      <c r="C96" s="52"/>
      <c r="D96" s="61" t="s">
        <v>87</v>
      </c>
      <c r="E96" s="54" t="s">
        <v>534</v>
      </c>
      <c r="F96" s="16"/>
    </row>
    <row r="97" spans="1:6" s="5" customFormat="1" ht="23.25" customHeight="1">
      <c r="A97" s="17"/>
      <c r="B97" s="52"/>
      <c r="C97" s="52"/>
      <c r="D97" s="61" t="s">
        <v>86</v>
      </c>
      <c r="E97" s="57">
        <f>E96/E95*100</f>
        <v>93.21804001356392</v>
      </c>
      <c r="F97" s="16"/>
    </row>
    <row r="98" spans="1:6" s="5" customFormat="1" ht="41.25" customHeight="1">
      <c r="A98" s="17"/>
      <c r="B98" s="58" t="s">
        <v>133</v>
      </c>
      <c r="C98" s="58"/>
      <c r="D98" s="59" t="s">
        <v>309</v>
      </c>
      <c r="E98" s="205">
        <f>SUM(E101+E104)</f>
        <v>73000</v>
      </c>
      <c r="F98" s="16"/>
    </row>
    <row r="99" spans="1:6" s="5" customFormat="1" ht="24" customHeight="1">
      <c r="A99" s="17"/>
      <c r="B99" s="58"/>
      <c r="C99" s="58"/>
      <c r="D99" s="132" t="s">
        <v>87</v>
      </c>
      <c r="E99" s="205">
        <f>SUM(E102+E105)</f>
        <v>73000</v>
      </c>
      <c r="F99" s="16"/>
    </row>
    <row r="100" spans="1:6" s="5" customFormat="1" ht="21.75" customHeight="1">
      <c r="A100" s="17"/>
      <c r="B100" s="58"/>
      <c r="C100" s="58"/>
      <c r="D100" s="132" t="s">
        <v>86</v>
      </c>
      <c r="E100" s="109">
        <f>E99/E98*100</f>
        <v>100</v>
      </c>
      <c r="F100" s="16"/>
    </row>
    <row r="101" spans="1:6" s="5" customFormat="1" ht="57.75" customHeight="1">
      <c r="A101" s="17"/>
      <c r="B101" s="133"/>
      <c r="C101" s="52"/>
      <c r="D101" s="53" t="s">
        <v>159</v>
      </c>
      <c r="E101" s="54" t="s">
        <v>129</v>
      </c>
      <c r="F101" s="16"/>
    </row>
    <row r="102" spans="1:6" s="5" customFormat="1" ht="23.25" customHeight="1">
      <c r="A102" s="17"/>
      <c r="B102" s="52"/>
      <c r="C102" s="52"/>
      <c r="D102" s="61" t="s">
        <v>87</v>
      </c>
      <c r="E102" s="108">
        <v>0</v>
      </c>
      <c r="F102" s="16"/>
    </row>
    <row r="103" spans="1:6" s="5" customFormat="1" ht="23.25" customHeight="1">
      <c r="A103" s="17"/>
      <c r="B103" s="52"/>
      <c r="C103" s="52"/>
      <c r="D103" s="61" t="s">
        <v>86</v>
      </c>
      <c r="E103" s="57">
        <v>0</v>
      </c>
      <c r="F103" s="16"/>
    </row>
    <row r="104" spans="1:6" s="5" customFormat="1" ht="56.25" customHeight="1">
      <c r="A104" s="17"/>
      <c r="B104" s="52"/>
      <c r="C104" s="52"/>
      <c r="D104" s="53" t="s">
        <v>488</v>
      </c>
      <c r="E104" s="54" t="s">
        <v>535</v>
      </c>
      <c r="F104" s="16"/>
    </row>
    <row r="105" spans="1:6" s="5" customFormat="1" ht="27" customHeight="1">
      <c r="A105" s="17"/>
      <c r="B105" s="52"/>
      <c r="C105" s="52"/>
      <c r="D105" s="61" t="s">
        <v>87</v>
      </c>
      <c r="E105" s="54" t="s">
        <v>535</v>
      </c>
      <c r="F105" s="16"/>
    </row>
    <row r="106" spans="1:6" s="5" customFormat="1" ht="27" customHeight="1">
      <c r="A106" s="17"/>
      <c r="B106" s="52"/>
      <c r="C106" s="52"/>
      <c r="D106" s="61" t="s">
        <v>86</v>
      </c>
      <c r="E106" s="57">
        <f>E105/E104*100</f>
        <v>100</v>
      </c>
      <c r="F106" s="16"/>
    </row>
    <row r="107" spans="1:6" s="5" customFormat="1" ht="56.25" customHeight="1">
      <c r="A107" s="17"/>
      <c r="B107" s="58" t="s">
        <v>134</v>
      </c>
      <c r="C107" s="58"/>
      <c r="D107" s="59" t="s">
        <v>165</v>
      </c>
      <c r="E107" s="205">
        <f>SUM(E113+E116+E119+E122+E125+E128+E131+E134+E137+E140+E143+E146+E149+E152+E155+E158+E161)</f>
        <v>13413769.56</v>
      </c>
      <c r="F107" s="16"/>
    </row>
    <row r="108" spans="1:6" s="5" customFormat="1" ht="24.75" customHeight="1">
      <c r="A108" s="17"/>
      <c r="B108" s="58"/>
      <c r="C108" s="58"/>
      <c r="D108" s="132" t="s">
        <v>87</v>
      </c>
      <c r="E108" s="205">
        <f>SUM(E114+E117+E120+E123+E126+E129+E132+E135+E138+E141+E144+E147+E150+E153+E156+E159+E162)</f>
        <v>14011616.799999997</v>
      </c>
      <c r="F108" s="16"/>
    </row>
    <row r="109" spans="1:6" s="5" customFormat="1" ht="24" customHeight="1">
      <c r="A109" s="17"/>
      <c r="B109" s="58"/>
      <c r="C109" s="58"/>
      <c r="D109" s="132" t="s">
        <v>86</v>
      </c>
      <c r="E109" s="109">
        <f>E108/E107*100</f>
        <v>104.45696668133306</v>
      </c>
      <c r="F109" s="16"/>
    </row>
    <row r="110" spans="1:6" s="5" customFormat="1" ht="56.25" customHeight="1">
      <c r="A110" s="17"/>
      <c r="B110" s="52"/>
      <c r="C110" s="52"/>
      <c r="D110" s="53" t="s">
        <v>159</v>
      </c>
      <c r="E110" s="54" t="s">
        <v>129</v>
      </c>
      <c r="F110" s="16"/>
    </row>
    <row r="111" spans="1:6" s="5" customFormat="1" ht="24.75" customHeight="1">
      <c r="A111" s="17"/>
      <c r="B111" s="52"/>
      <c r="C111" s="52"/>
      <c r="D111" s="61" t="s">
        <v>87</v>
      </c>
      <c r="E111" s="54" t="s">
        <v>129</v>
      </c>
      <c r="F111" s="16"/>
    </row>
    <row r="112" spans="1:6" s="5" customFormat="1" ht="21" customHeight="1">
      <c r="A112" s="17"/>
      <c r="B112" s="52"/>
      <c r="C112" s="52"/>
      <c r="D112" s="61" t="s">
        <v>86</v>
      </c>
      <c r="E112" s="57">
        <v>0</v>
      </c>
      <c r="F112" s="16"/>
    </row>
    <row r="113" spans="1:6" s="5" customFormat="1" ht="35.25" customHeight="1">
      <c r="A113" s="17"/>
      <c r="B113" s="52"/>
      <c r="C113" s="52"/>
      <c r="D113" s="53" t="s">
        <v>310</v>
      </c>
      <c r="E113" s="54" t="s">
        <v>489</v>
      </c>
      <c r="F113" s="16"/>
    </row>
    <row r="114" spans="1:6" s="5" customFormat="1" ht="22.5" customHeight="1">
      <c r="A114" s="17"/>
      <c r="B114" s="52"/>
      <c r="C114" s="52"/>
      <c r="D114" s="61" t="s">
        <v>87</v>
      </c>
      <c r="E114" s="54" t="s">
        <v>679</v>
      </c>
      <c r="F114" s="16"/>
    </row>
    <row r="115" spans="1:6" s="5" customFormat="1" ht="21.75" customHeight="1">
      <c r="A115" s="17"/>
      <c r="B115" s="52"/>
      <c r="C115" s="52"/>
      <c r="D115" s="61" t="s">
        <v>86</v>
      </c>
      <c r="E115" s="57">
        <f>E114/E113*100</f>
        <v>108.24326339803304</v>
      </c>
      <c r="F115" s="16"/>
    </row>
    <row r="116" spans="1:6" s="5" customFormat="1" ht="35.25" customHeight="1">
      <c r="A116" s="17"/>
      <c r="B116" s="52"/>
      <c r="C116" s="52"/>
      <c r="D116" s="53" t="s">
        <v>311</v>
      </c>
      <c r="E116" s="54" t="s">
        <v>536</v>
      </c>
      <c r="F116" s="16"/>
    </row>
    <row r="117" spans="1:6" s="5" customFormat="1" ht="21" customHeight="1">
      <c r="A117" s="17"/>
      <c r="B117" s="52"/>
      <c r="C117" s="52"/>
      <c r="D117" s="61" t="s">
        <v>87</v>
      </c>
      <c r="E117" s="54" t="s">
        <v>680</v>
      </c>
      <c r="F117" s="16"/>
    </row>
    <row r="118" spans="1:6" s="5" customFormat="1" ht="21" customHeight="1">
      <c r="A118" s="17"/>
      <c r="B118" s="52"/>
      <c r="C118" s="52"/>
      <c r="D118" s="61" t="s">
        <v>86</v>
      </c>
      <c r="E118" s="57">
        <f>E117/E116*100</f>
        <v>99.00674305555555</v>
      </c>
      <c r="F118" s="16"/>
    </row>
    <row r="119" spans="1:6" s="5" customFormat="1" ht="36" customHeight="1">
      <c r="A119" s="17"/>
      <c r="B119" s="52"/>
      <c r="C119" s="52"/>
      <c r="D119" s="53" t="s">
        <v>593</v>
      </c>
      <c r="E119" s="54" t="s">
        <v>594</v>
      </c>
      <c r="F119" s="16"/>
    </row>
    <row r="120" spans="1:6" s="5" customFormat="1" ht="21" customHeight="1">
      <c r="A120" s="17"/>
      <c r="B120" s="52"/>
      <c r="C120" s="52"/>
      <c r="D120" s="61" t="s">
        <v>87</v>
      </c>
      <c r="E120" s="54" t="s">
        <v>595</v>
      </c>
      <c r="F120" s="16"/>
    </row>
    <row r="121" spans="1:6" s="5" customFormat="1" ht="21" customHeight="1">
      <c r="A121" s="17"/>
      <c r="B121" s="52"/>
      <c r="C121" s="52"/>
      <c r="D121" s="61" t="s">
        <v>86</v>
      </c>
      <c r="E121" s="57">
        <f>E120/E119*100</f>
        <v>99.61091954022989</v>
      </c>
      <c r="F121" s="16"/>
    </row>
    <row r="122" spans="1:6" s="5" customFormat="1" ht="24.75" customHeight="1">
      <c r="A122" s="17"/>
      <c r="B122" s="52"/>
      <c r="C122" s="52"/>
      <c r="D122" s="53" t="s">
        <v>312</v>
      </c>
      <c r="E122" s="54" t="s">
        <v>537</v>
      </c>
      <c r="F122" s="16"/>
    </row>
    <row r="123" spans="1:6" s="5" customFormat="1" ht="23.25" customHeight="1">
      <c r="A123" s="17"/>
      <c r="B123" s="44"/>
      <c r="C123" s="44"/>
      <c r="D123" s="61" t="s">
        <v>87</v>
      </c>
      <c r="E123" s="54" t="s">
        <v>596</v>
      </c>
      <c r="F123" s="16"/>
    </row>
    <row r="124" spans="1:6" s="5" customFormat="1" ht="24" customHeight="1">
      <c r="A124" s="17"/>
      <c r="B124" s="44"/>
      <c r="C124" s="44"/>
      <c r="D124" s="61" t="s">
        <v>86</v>
      </c>
      <c r="E124" s="57">
        <f>E123/E122*100</f>
        <v>101.01676901850998</v>
      </c>
      <c r="F124" s="16"/>
    </row>
    <row r="125" spans="1:6" s="5" customFormat="1" ht="24" customHeight="1">
      <c r="A125" s="17"/>
      <c r="B125" s="52"/>
      <c r="C125" s="52"/>
      <c r="D125" s="53" t="s">
        <v>313</v>
      </c>
      <c r="E125" s="54" t="s">
        <v>538</v>
      </c>
      <c r="F125" s="16"/>
    </row>
    <row r="126" spans="1:6" s="5" customFormat="1" ht="24" customHeight="1">
      <c r="A126" s="17"/>
      <c r="B126" s="52"/>
      <c r="C126" s="52"/>
      <c r="D126" s="61" t="s">
        <v>87</v>
      </c>
      <c r="E126" s="54" t="s">
        <v>597</v>
      </c>
      <c r="F126" s="16"/>
    </row>
    <row r="127" spans="1:6" s="5" customFormat="1" ht="27" customHeight="1">
      <c r="A127" s="17"/>
      <c r="B127" s="52"/>
      <c r="C127" s="52"/>
      <c r="D127" s="61" t="s">
        <v>86</v>
      </c>
      <c r="E127" s="57">
        <f>E126/E125*100</f>
        <v>97.41242633857313</v>
      </c>
      <c r="F127" s="16"/>
    </row>
    <row r="128" spans="1:6" s="5" customFormat="1" ht="28.5" customHeight="1">
      <c r="A128" s="17"/>
      <c r="B128" s="52"/>
      <c r="C128" s="52"/>
      <c r="D128" s="53" t="s">
        <v>314</v>
      </c>
      <c r="E128" s="54" t="s">
        <v>539</v>
      </c>
      <c r="F128" s="16"/>
    </row>
    <row r="129" spans="1:6" s="5" customFormat="1" ht="24" customHeight="1">
      <c r="A129" s="17"/>
      <c r="B129" s="52"/>
      <c r="C129" s="52"/>
      <c r="D129" s="61" t="s">
        <v>87</v>
      </c>
      <c r="E129" s="54" t="s">
        <v>598</v>
      </c>
      <c r="F129" s="16"/>
    </row>
    <row r="130" spans="1:6" s="5" customFormat="1" ht="26.25" customHeight="1">
      <c r="A130" s="17"/>
      <c r="B130" s="52"/>
      <c r="C130" s="52"/>
      <c r="D130" s="61" t="s">
        <v>86</v>
      </c>
      <c r="E130" s="57">
        <f>E129/E128*100</f>
        <v>100.0534534098337</v>
      </c>
      <c r="F130" s="16"/>
    </row>
    <row r="131" spans="1:6" s="5" customFormat="1" ht="27" customHeight="1">
      <c r="A131" s="17"/>
      <c r="B131" s="52"/>
      <c r="C131" s="52"/>
      <c r="D131" s="53" t="s">
        <v>315</v>
      </c>
      <c r="E131" s="54" t="s">
        <v>540</v>
      </c>
      <c r="F131" s="16"/>
    </row>
    <row r="132" spans="1:6" s="5" customFormat="1" ht="26.25" customHeight="1">
      <c r="A132" s="17"/>
      <c r="B132" s="52"/>
      <c r="C132" s="52"/>
      <c r="D132" s="61" t="s">
        <v>87</v>
      </c>
      <c r="E132" s="54" t="s">
        <v>607</v>
      </c>
      <c r="F132" s="16"/>
    </row>
    <row r="133" spans="1:6" s="5" customFormat="1" ht="26.25" customHeight="1">
      <c r="A133" s="17"/>
      <c r="B133" s="52"/>
      <c r="C133" s="52"/>
      <c r="D133" s="61" t="s">
        <v>86</v>
      </c>
      <c r="E133" s="57">
        <f>E132/E131*100</f>
        <v>101.22328666175386</v>
      </c>
      <c r="F133" s="16"/>
    </row>
    <row r="134" spans="1:6" s="5" customFormat="1" ht="42.75" customHeight="1">
      <c r="A134" s="17"/>
      <c r="B134" s="52"/>
      <c r="C134" s="52"/>
      <c r="D134" s="53" t="s">
        <v>316</v>
      </c>
      <c r="E134" s="54" t="s">
        <v>541</v>
      </c>
      <c r="F134" s="16"/>
    </row>
    <row r="135" spans="1:6" s="5" customFormat="1" ht="26.25" customHeight="1">
      <c r="A135" s="17"/>
      <c r="B135" s="52"/>
      <c r="C135" s="52"/>
      <c r="D135" s="61" t="s">
        <v>87</v>
      </c>
      <c r="E135" s="54" t="s">
        <v>599</v>
      </c>
      <c r="F135" s="16"/>
    </row>
    <row r="136" spans="1:6" s="5" customFormat="1" ht="22.5" customHeight="1">
      <c r="A136" s="17"/>
      <c r="B136" s="52"/>
      <c r="C136" s="52"/>
      <c r="D136" s="61" t="s">
        <v>86</v>
      </c>
      <c r="E136" s="57">
        <f>E135/E134*100</f>
        <v>89.80388888888889</v>
      </c>
      <c r="F136" s="16"/>
    </row>
    <row r="137" spans="1:6" s="5" customFormat="1" ht="28.5" customHeight="1">
      <c r="A137" s="17"/>
      <c r="B137" s="52"/>
      <c r="C137" s="52"/>
      <c r="D137" s="53" t="s">
        <v>317</v>
      </c>
      <c r="E137" s="54" t="s">
        <v>542</v>
      </c>
      <c r="F137" s="16"/>
    </row>
    <row r="138" spans="1:6" s="5" customFormat="1" ht="27.75" customHeight="1">
      <c r="A138" s="17"/>
      <c r="B138" s="52"/>
      <c r="C138" s="52"/>
      <c r="D138" s="61" t="s">
        <v>87</v>
      </c>
      <c r="E138" s="54" t="s">
        <v>600</v>
      </c>
      <c r="F138" s="16"/>
    </row>
    <row r="139" spans="1:6" s="5" customFormat="1" ht="26.25" customHeight="1">
      <c r="A139" s="17"/>
      <c r="B139" s="52"/>
      <c r="C139" s="52"/>
      <c r="D139" s="61" t="s">
        <v>86</v>
      </c>
      <c r="E139" s="57">
        <f>E138/E137*100</f>
        <v>99.9001838235294</v>
      </c>
      <c r="F139" s="16"/>
    </row>
    <row r="140" spans="1:6" s="5" customFormat="1" ht="25.5" customHeight="1">
      <c r="A140" s="17"/>
      <c r="B140" s="52"/>
      <c r="C140" s="52"/>
      <c r="D140" s="53" t="s">
        <v>166</v>
      </c>
      <c r="E140" s="54" t="s">
        <v>543</v>
      </c>
      <c r="F140" s="16"/>
    </row>
    <row r="141" spans="1:6" s="5" customFormat="1" ht="23.25" customHeight="1">
      <c r="A141" s="17"/>
      <c r="B141" s="52"/>
      <c r="C141" s="52"/>
      <c r="D141" s="61" t="s">
        <v>87</v>
      </c>
      <c r="E141" s="54" t="s">
        <v>601</v>
      </c>
      <c r="F141" s="16"/>
    </row>
    <row r="142" spans="1:6" s="5" customFormat="1" ht="23.25" customHeight="1">
      <c r="A142" s="17"/>
      <c r="B142" s="52"/>
      <c r="C142" s="52"/>
      <c r="D142" s="61" t="s">
        <v>86</v>
      </c>
      <c r="E142" s="57">
        <f>E141/E140*100</f>
        <v>101.24666666666667</v>
      </c>
      <c r="F142" s="16"/>
    </row>
    <row r="143" spans="1:6" s="5" customFormat="1" ht="29.25" customHeight="1">
      <c r="A143" s="17"/>
      <c r="B143" s="52"/>
      <c r="C143" s="52"/>
      <c r="D143" s="53" t="s">
        <v>167</v>
      </c>
      <c r="E143" s="54" t="s">
        <v>544</v>
      </c>
      <c r="F143" s="16"/>
    </row>
    <row r="144" spans="1:6" s="5" customFormat="1" ht="24.75" customHeight="1">
      <c r="A144" s="17"/>
      <c r="B144" s="52"/>
      <c r="C144" s="52"/>
      <c r="D144" s="61" t="s">
        <v>87</v>
      </c>
      <c r="E144" s="54" t="s">
        <v>602</v>
      </c>
      <c r="F144" s="16"/>
    </row>
    <row r="145" spans="1:6" s="5" customFormat="1" ht="24.75" customHeight="1">
      <c r="A145" s="17"/>
      <c r="B145" s="52"/>
      <c r="C145" s="52"/>
      <c r="D145" s="61" t="s">
        <v>86</v>
      </c>
      <c r="E145" s="57">
        <f>E144/E143*100</f>
        <v>99.99674764117486</v>
      </c>
      <c r="F145" s="16"/>
    </row>
    <row r="146" spans="1:6" s="5" customFormat="1" ht="36.75" customHeight="1">
      <c r="A146" s="145"/>
      <c r="B146" s="52"/>
      <c r="C146" s="52"/>
      <c r="D146" s="53" t="s">
        <v>490</v>
      </c>
      <c r="E146" s="54" t="s">
        <v>545</v>
      </c>
      <c r="F146" s="16"/>
    </row>
    <row r="147" spans="1:6" s="5" customFormat="1" ht="24.75" customHeight="1">
      <c r="A147" s="17"/>
      <c r="B147" s="52"/>
      <c r="C147" s="52"/>
      <c r="D147" s="61" t="s">
        <v>87</v>
      </c>
      <c r="E147" s="54" t="s">
        <v>603</v>
      </c>
      <c r="F147" s="16"/>
    </row>
    <row r="148" spans="1:6" s="5" customFormat="1" ht="21" customHeight="1">
      <c r="A148" s="17"/>
      <c r="B148" s="52"/>
      <c r="C148" s="52"/>
      <c r="D148" s="61" t="s">
        <v>86</v>
      </c>
      <c r="E148" s="57">
        <f>E147/E146*100</f>
        <v>99.54221092757307</v>
      </c>
      <c r="F148" s="16"/>
    </row>
    <row r="149" spans="1:6" s="5" customFormat="1" ht="53.25" customHeight="1">
      <c r="A149" s="17"/>
      <c r="B149" s="52"/>
      <c r="C149" s="52"/>
      <c r="D149" s="53" t="s">
        <v>168</v>
      </c>
      <c r="E149" s="54" t="s">
        <v>353</v>
      </c>
      <c r="F149" s="16"/>
    </row>
    <row r="150" spans="1:6" s="5" customFormat="1" ht="22.5" customHeight="1">
      <c r="A150" s="17"/>
      <c r="B150" s="52"/>
      <c r="C150" s="52"/>
      <c r="D150" s="61" t="s">
        <v>87</v>
      </c>
      <c r="E150" s="54" t="s">
        <v>604</v>
      </c>
      <c r="F150" s="16"/>
    </row>
    <row r="151" spans="1:6" s="5" customFormat="1" ht="21" customHeight="1">
      <c r="A151" s="17"/>
      <c r="B151" s="52"/>
      <c r="C151" s="52"/>
      <c r="D151" s="61" t="s">
        <v>86</v>
      </c>
      <c r="E151" s="57">
        <f>E150/E149*100</f>
        <v>90.70478999999999</v>
      </c>
      <c r="F151" s="16"/>
    </row>
    <row r="152" spans="1:6" s="5" customFormat="1" ht="25.5" customHeight="1">
      <c r="A152" s="17"/>
      <c r="B152" s="52"/>
      <c r="C152" s="52"/>
      <c r="D152" s="53" t="s">
        <v>318</v>
      </c>
      <c r="E152" s="54" t="s">
        <v>546</v>
      </c>
      <c r="F152" s="16"/>
    </row>
    <row r="153" spans="1:6" s="5" customFormat="1" ht="21" customHeight="1">
      <c r="A153" s="17"/>
      <c r="B153" s="52"/>
      <c r="C153" s="52"/>
      <c r="D153" s="61" t="s">
        <v>87</v>
      </c>
      <c r="E153" s="54" t="s">
        <v>605</v>
      </c>
      <c r="F153" s="16"/>
    </row>
    <row r="154" spans="1:6" s="5" customFormat="1" ht="22.5" customHeight="1">
      <c r="A154" s="17"/>
      <c r="B154" s="52"/>
      <c r="C154" s="52"/>
      <c r="D154" s="61" t="s">
        <v>86</v>
      </c>
      <c r="E154" s="57">
        <f>E153/E152*100</f>
        <v>96.3957485306276</v>
      </c>
      <c r="F154" s="16"/>
    </row>
    <row r="155" spans="1:6" s="5" customFormat="1" ht="39" customHeight="1">
      <c r="A155" s="17"/>
      <c r="B155" s="52"/>
      <c r="C155" s="52"/>
      <c r="D155" s="53" t="s">
        <v>319</v>
      </c>
      <c r="E155" s="54" t="s">
        <v>547</v>
      </c>
      <c r="F155" s="16"/>
    </row>
    <row r="156" spans="1:6" s="5" customFormat="1" ht="21.75" customHeight="1">
      <c r="A156" s="17"/>
      <c r="B156" s="44"/>
      <c r="C156" s="44"/>
      <c r="D156" s="61" t="s">
        <v>87</v>
      </c>
      <c r="E156" s="54" t="s">
        <v>606</v>
      </c>
      <c r="F156" s="16"/>
    </row>
    <row r="157" spans="1:6" s="5" customFormat="1" ht="21" customHeight="1">
      <c r="A157" s="17"/>
      <c r="B157" s="44"/>
      <c r="C157" s="44"/>
      <c r="D157" s="61" t="s">
        <v>86</v>
      </c>
      <c r="E157" s="57">
        <f>E156/E155*100</f>
        <v>100.69649645578447</v>
      </c>
      <c r="F157" s="16"/>
    </row>
    <row r="158" spans="1:6" s="5" customFormat="1" ht="26.25" customHeight="1">
      <c r="A158" s="17"/>
      <c r="B158" s="52"/>
      <c r="C158" s="52"/>
      <c r="D158" s="53" t="s">
        <v>208</v>
      </c>
      <c r="E158" s="54" t="s">
        <v>491</v>
      </c>
      <c r="F158" s="16"/>
    </row>
    <row r="159" spans="1:6" s="5" customFormat="1" ht="21" customHeight="1">
      <c r="A159" s="17"/>
      <c r="B159" s="52"/>
      <c r="C159" s="52"/>
      <c r="D159" s="61" t="s">
        <v>87</v>
      </c>
      <c r="E159" s="54" t="s">
        <v>492</v>
      </c>
      <c r="F159" s="16"/>
    </row>
    <row r="160" spans="1:6" s="5" customFormat="1" ht="21" customHeight="1">
      <c r="A160" s="17"/>
      <c r="B160" s="52"/>
      <c r="C160" s="52"/>
      <c r="D160" s="61" t="s">
        <v>86</v>
      </c>
      <c r="E160" s="57">
        <f>E159/E158*100</f>
        <v>87.96666666666667</v>
      </c>
      <c r="F160" s="16"/>
    </row>
    <row r="161" spans="1:6" s="5" customFormat="1" ht="36" customHeight="1">
      <c r="A161" s="17"/>
      <c r="B161" s="52"/>
      <c r="C161" s="52"/>
      <c r="D161" s="53" t="s">
        <v>493</v>
      </c>
      <c r="E161" s="54" t="s">
        <v>494</v>
      </c>
      <c r="F161" s="16"/>
    </row>
    <row r="162" spans="1:6" s="5" customFormat="1" ht="21" customHeight="1">
      <c r="A162" s="17"/>
      <c r="B162" s="52"/>
      <c r="C162" s="52"/>
      <c r="D162" s="61" t="s">
        <v>87</v>
      </c>
      <c r="E162" s="54" t="s">
        <v>494</v>
      </c>
      <c r="F162" s="16"/>
    </row>
    <row r="163" spans="1:6" s="5" customFormat="1" ht="21" customHeight="1">
      <c r="A163" s="17"/>
      <c r="B163" s="52"/>
      <c r="C163" s="52"/>
      <c r="D163" s="61" t="s">
        <v>86</v>
      </c>
      <c r="E163" s="57">
        <f>E162/E161*100</f>
        <v>100</v>
      </c>
      <c r="F163" s="16"/>
    </row>
    <row r="164" spans="1:6" s="5" customFormat="1" ht="23.25" customHeight="1">
      <c r="A164" s="17"/>
      <c r="B164" s="58" t="s">
        <v>135</v>
      </c>
      <c r="C164" s="58"/>
      <c r="D164" s="59" t="s">
        <v>93</v>
      </c>
      <c r="E164" s="205">
        <f>SUM(E170+E173+E176+E179)</f>
        <v>14704232.7</v>
      </c>
      <c r="F164" s="16"/>
    </row>
    <row r="165" spans="1:6" s="5" customFormat="1" ht="24" customHeight="1">
      <c r="A165" s="17"/>
      <c r="B165" s="58"/>
      <c r="C165" s="58"/>
      <c r="D165" s="132" t="s">
        <v>87</v>
      </c>
      <c r="E165" s="205">
        <f>SUM(E171+E174+E177+E180)</f>
        <v>14709959.07</v>
      </c>
      <c r="F165" s="16"/>
    </row>
    <row r="166" spans="1:6" s="5" customFormat="1" ht="21.75" customHeight="1">
      <c r="A166" s="17"/>
      <c r="B166" s="58"/>
      <c r="C166" s="58"/>
      <c r="D166" s="132" t="s">
        <v>86</v>
      </c>
      <c r="E166" s="109">
        <f>E165/E164*100</f>
        <v>100.03894368456234</v>
      </c>
      <c r="F166" s="16"/>
    </row>
    <row r="167" spans="1:6" s="5" customFormat="1" ht="54" customHeight="1">
      <c r="A167" s="17"/>
      <c r="B167" s="52"/>
      <c r="C167" s="52"/>
      <c r="D167" s="53" t="s">
        <v>159</v>
      </c>
      <c r="E167" s="54" t="s">
        <v>129</v>
      </c>
      <c r="F167" s="16"/>
    </row>
    <row r="168" spans="1:6" s="5" customFormat="1" ht="21.75" customHeight="1">
      <c r="A168" s="17"/>
      <c r="B168" s="52"/>
      <c r="C168" s="52"/>
      <c r="D168" s="61" t="s">
        <v>87</v>
      </c>
      <c r="E168" s="54" t="s">
        <v>129</v>
      </c>
      <c r="F168" s="16"/>
    </row>
    <row r="169" spans="1:6" s="5" customFormat="1" ht="21.75" customHeight="1">
      <c r="A169" s="17"/>
      <c r="B169" s="52"/>
      <c r="C169" s="52"/>
      <c r="D169" s="61" t="s">
        <v>86</v>
      </c>
      <c r="E169" s="57">
        <v>0</v>
      </c>
      <c r="F169" s="16"/>
    </row>
    <row r="170" spans="1:6" s="5" customFormat="1" ht="21.75" customHeight="1">
      <c r="A170" s="17"/>
      <c r="B170" s="52"/>
      <c r="C170" s="52"/>
      <c r="D170" s="61" t="s">
        <v>208</v>
      </c>
      <c r="E170" s="54" t="s">
        <v>548</v>
      </c>
      <c r="F170" s="16"/>
    </row>
    <row r="171" spans="1:6" s="5" customFormat="1" ht="21.75" customHeight="1">
      <c r="A171" s="17"/>
      <c r="B171" s="52"/>
      <c r="C171" s="52"/>
      <c r="D171" s="61" t="s">
        <v>87</v>
      </c>
      <c r="E171" s="54" t="s">
        <v>608</v>
      </c>
      <c r="F171" s="16"/>
    </row>
    <row r="172" spans="1:6" s="5" customFormat="1" ht="21.75" customHeight="1">
      <c r="A172" s="17"/>
      <c r="B172" s="52"/>
      <c r="C172" s="52"/>
      <c r="D172" s="61" t="s">
        <v>86</v>
      </c>
      <c r="E172" s="57">
        <f>E171/E170*100</f>
        <v>119.0738806976872</v>
      </c>
      <c r="F172" s="16"/>
    </row>
    <row r="173" spans="1:7" s="5" customFormat="1" ht="42" customHeight="1">
      <c r="A173" s="17"/>
      <c r="B173" s="52"/>
      <c r="C173" s="52"/>
      <c r="D173" s="53" t="s">
        <v>549</v>
      </c>
      <c r="E173" s="54" t="s">
        <v>550</v>
      </c>
      <c r="F173" s="43"/>
      <c r="G173" s="293"/>
    </row>
    <row r="174" spans="1:6" s="5" customFormat="1" ht="21.75" customHeight="1">
      <c r="A174" s="17"/>
      <c r="B174" s="52"/>
      <c r="C174" s="52"/>
      <c r="D174" s="61" t="s">
        <v>87</v>
      </c>
      <c r="E174" s="54" t="s">
        <v>550</v>
      </c>
      <c r="F174" s="16"/>
    </row>
    <row r="175" spans="1:6" s="5" customFormat="1" ht="21.75" customHeight="1">
      <c r="A175" s="17"/>
      <c r="B175" s="52"/>
      <c r="C175" s="52"/>
      <c r="D175" s="61" t="s">
        <v>86</v>
      </c>
      <c r="E175" s="57">
        <f>E174/E173*100</f>
        <v>100</v>
      </c>
      <c r="F175" s="16"/>
    </row>
    <row r="176" spans="1:6" s="5" customFormat="1" ht="21.75" customHeight="1">
      <c r="A176" s="17"/>
      <c r="B176" s="52"/>
      <c r="C176" s="52"/>
      <c r="D176" s="53" t="s">
        <v>355</v>
      </c>
      <c r="E176" s="54" t="s">
        <v>551</v>
      </c>
      <c r="F176" s="16"/>
    </row>
    <row r="177" spans="1:6" s="5" customFormat="1" ht="21.75" customHeight="1">
      <c r="A177" s="17"/>
      <c r="B177" s="52"/>
      <c r="C177" s="52"/>
      <c r="D177" s="61" t="s">
        <v>87</v>
      </c>
      <c r="E177" s="54" t="s">
        <v>551</v>
      </c>
      <c r="F177" s="16"/>
    </row>
    <row r="178" spans="1:6" s="5" customFormat="1" ht="21.75" customHeight="1">
      <c r="A178" s="17"/>
      <c r="B178" s="52"/>
      <c r="C178" s="52"/>
      <c r="D178" s="61" t="s">
        <v>86</v>
      </c>
      <c r="E178" s="57">
        <f>E177/E176*100</f>
        <v>100</v>
      </c>
      <c r="F178" s="16"/>
    </row>
    <row r="179" spans="1:6" s="5" customFormat="1" ht="27" customHeight="1">
      <c r="A179" s="17"/>
      <c r="B179" s="52"/>
      <c r="C179" s="52"/>
      <c r="D179" s="53" t="s">
        <v>169</v>
      </c>
      <c r="E179" s="54" t="s">
        <v>552</v>
      </c>
      <c r="F179" s="16"/>
    </row>
    <row r="180" spans="1:6" s="5" customFormat="1" ht="24" customHeight="1">
      <c r="A180" s="17"/>
      <c r="B180" s="52"/>
      <c r="C180" s="52"/>
      <c r="D180" s="61" t="s">
        <v>87</v>
      </c>
      <c r="E180" s="54" t="s">
        <v>552</v>
      </c>
      <c r="F180" s="16"/>
    </row>
    <row r="181" spans="1:6" s="5" customFormat="1" ht="24" customHeight="1">
      <c r="A181" s="17"/>
      <c r="B181" s="52"/>
      <c r="C181" s="52"/>
      <c r="D181" s="61" t="s">
        <v>86</v>
      </c>
      <c r="E181" s="57">
        <f>E180/E179*100</f>
        <v>100</v>
      </c>
      <c r="F181" s="16"/>
    </row>
    <row r="182" spans="1:6" s="5" customFormat="1" ht="22.5" customHeight="1">
      <c r="A182" s="17"/>
      <c r="B182" s="58" t="s">
        <v>123</v>
      </c>
      <c r="C182" s="58"/>
      <c r="D182" s="59" t="s">
        <v>94</v>
      </c>
      <c r="E182" s="205">
        <f>SUM(E188+E191+E194+E197+E200+E203+E206+E209+E212+E215+E218)</f>
        <v>851180.66</v>
      </c>
      <c r="F182" s="16"/>
    </row>
    <row r="183" spans="1:6" s="5" customFormat="1" ht="23.25" customHeight="1">
      <c r="A183" s="17"/>
      <c r="B183" s="58"/>
      <c r="C183" s="58"/>
      <c r="D183" s="132" t="s">
        <v>87</v>
      </c>
      <c r="E183" s="205">
        <f>SUM(E189+E192+E195+E198+E201+E204+E207+E210+E213+E216+E219)</f>
        <v>754116.99</v>
      </c>
      <c r="F183" s="16"/>
    </row>
    <row r="184" spans="1:6" s="5" customFormat="1" ht="21" customHeight="1">
      <c r="A184" s="17"/>
      <c r="B184" s="58"/>
      <c r="C184" s="58"/>
      <c r="D184" s="132" t="s">
        <v>86</v>
      </c>
      <c r="E184" s="109">
        <f>E183/E182*100</f>
        <v>88.59658418460776</v>
      </c>
      <c r="F184" s="16"/>
    </row>
    <row r="185" spans="1:6" s="5" customFormat="1" ht="53.25" customHeight="1">
      <c r="A185" s="17"/>
      <c r="B185" s="52"/>
      <c r="C185" s="52"/>
      <c r="D185" s="53" t="s">
        <v>159</v>
      </c>
      <c r="E185" s="108">
        <v>0</v>
      </c>
      <c r="F185" s="16"/>
    </row>
    <row r="186" spans="1:6" s="5" customFormat="1" ht="21" customHeight="1">
      <c r="A186" s="17"/>
      <c r="B186" s="52"/>
      <c r="C186" s="52"/>
      <c r="D186" s="61" t="s">
        <v>87</v>
      </c>
      <c r="E186" s="108">
        <v>0</v>
      </c>
      <c r="F186" s="16"/>
    </row>
    <row r="187" spans="1:6" s="5" customFormat="1" ht="21" customHeight="1">
      <c r="A187" s="17"/>
      <c r="B187" s="52"/>
      <c r="C187" s="52"/>
      <c r="D187" s="61" t="s">
        <v>86</v>
      </c>
      <c r="E187" s="57">
        <v>0</v>
      </c>
      <c r="F187" s="16"/>
    </row>
    <row r="188" spans="1:6" s="5" customFormat="1" ht="36.75" customHeight="1">
      <c r="A188" s="17"/>
      <c r="B188" s="52"/>
      <c r="C188" s="52"/>
      <c r="D188" s="53" t="s">
        <v>184</v>
      </c>
      <c r="E188" s="54" t="s">
        <v>553</v>
      </c>
      <c r="F188" s="16"/>
    </row>
    <row r="189" spans="1:6" s="5" customFormat="1" ht="22.5" customHeight="1">
      <c r="A189" s="17"/>
      <c r="B189" s="52"/>
      <c r="C189" s="52"/>
      <c r="D189" s="61" t="s">
        <v>87</v>
      </c>
      <c r="E189" s="54" t="s">
        <v>585</v>
      </c>
      <c r="F189" s="16"/>
    </row>
    <row r="190" spans="1:6" s="5" customFormat="1" ht="25.5" customHeight="1">
      <c r="A190" s="17"/>
      <c r="B190" s="52"/>
      <c r="C190" s="52"/>
      <c r="D190" s="61" t="s">
        <v>86</v>
      </c>
      <c r="E190" s="57">
        <f>E189/E188*100</f>
        <v>94.31359649122807</v>
      </c>
      <c r="F190" s="16"/>
    </row>
    <row r="191" spans="1:6" s="5" customFormat="1" ht="54" customHeight="1">
      <c r="A191" s="17"/>
      <c r="B191" s="52"/>
      <c r="C191" s="52"/>
      <c r="D191" s="53" t="s">
        <v>192</v>
      </c>
      <c r="E191" s="54" t="s">
        <v>554</v>
      </c>
      <c r="F191" s="23"/>
    </row>
    <row r="192" spans="1:6" s="5" customFormat="1" ht="25.5" customHeight="1">
      <c r="A192" s="17"/>
      <c r="B192" s="44"/>
      <c r="C192" s="44"/>
      <c r="D192" s="61" t="s">
        <v>87</v>
      </c>
      <c r="E192" s="54" t="s">
        <v>609</v>
      </c>
      <c r="F192" s="23"/>
    </row>
    <row r="193" spans="1:6" s="5" customFormat="1" ht="25.5" customHeight="1">
      <c r="A193" s="17"/>
      <c r="B193" s="44"/>
      <c r="C193" s="44"/>
      <c r="D193" s="61" t="s">
        <v>86</v>
      </c>
      <c r="E193" s="57">
        <f>E192/E191*100</f>
        <v>72.35668276838095</v>
      </c>
      <c r="F193" s="23"/>
    </row>
    <row r="194" spans="1:6" s="5" customFormat="1" ht="21.75" customHeight="1">
      <c r="A194" s="17"/>
      <c r="B194" s="52"/>
      <c r="C194" s="52"/>
      <c r="D194" s="53" t="s">
        <v>188</v>
      </c>
      <c r="E194" s="54" t="s">
        <v>555</v>
      </c>
      <c r="F194" s="23"/>
    </row>
    <row r="195" spans="1:6" s="5" customFormat="1" ht="20.25" customHeight="1">
      <c r="A195" s="17"/>
      <c r="B195" s="52"/>
      <c r="C195" s="52"/>
      <c r="D195" s="61" t="s">
        <v>87</v>
      </c>
      <c r="E195" s="54" t="s">
        <v>619</v>
      </c>
      <c r="F195" s="23"/>
    </row>
    <row r="196" spans="1:6" s="5" customFormat="1" ht="24" customHeight="1">
      <c r="A196" s="17"/>
      <c r="B196" s="52"/>
      <c r="C196" s="52"/>
      <c r="D196" s="61" t="s">
        <v>86</v>
      </c>
      <c r="E196" s="57">
        <f>E195/E194*100</f>
        <v>77.51196172248804</v>
      </c>
      <c r="F196" s="23"/>
    </row>
    <row r="197" spans="1:6" s="5" customFormat="1" ht="88.5" customHeight="1">
      <c r="A197" s="17"/>
      <c r="B197" s="52"/>
      <c r="C197" s="52"/>
      <c r="D197" s="53" t="s">
        <v>305</v>
      </c>
      <c r="E197" s="54" t="s">
        <v>556</v>
      </c>
      <c r="F197" s="23"/>
    </row>
    <row r="198" spans="1:6" s="5" customFormat="1" ht="21" customHeight="1">
      <c r="A198" s="17"/>
      <c r="B198" s="44"/>
      <c r="C198" s="44"/>
      <c r="D198" s="61" t="s">
        <v>87</v>
      </c>
      <c r="E198" s="54" t="s">
        <v>610</v>
      </c>
      <c r="F198" s="23"/>
    </row>
    <row r="199" spans="1:6" s="5" customFormat="1" ht="19.5" customHeight="1">
      <c r="A199" s="17"/>
      <c r="B199" s="44"/>
      <c r="C199" s="44"/>
      <c r="D199" s="61" t="s">
        <v>86</v>
      </c>
      <c r="E199" s="57">
        <f>E198/E197*100</f>
        <v>90.5313476246903</v>
      </c>
      <c r="F199" s="23"/>
    </row>
    <row r="200" spans="1:6" s="5" customFormat="1" ht="25.5" customHeight="1">
      <c r="A200" s="17"/>
      <c r="B200" s="52"/>
      <c r="C200" s="52"/>
      <c r="D200" s="53" t="s">
        <v>161</v>
      </c>
      <c r="E200" s="54" t="s">
        <v>557</v>
      </c>
      <c r="F200" s="22"/>
    </row>
    <row r="201" spans="1:6" s="5" customFormat="1" ht="21.75" customHeight="1">
      <c r="A201" s="17"/>
      <c r="B201" s="44"/>
      <c r="C201" s="44"/>
      <c r="D201" s="61" t="s">
        <v>87</v>
      </c>
      <c r="E201" s="54" t="s">
        <v>611</v>
      </c>
      <c r="F201" s="16"/>
    </row>
    <row r="202" spans="1:6" s="5" customFormat="1" ht="21" customHeight="1">
      <c r="A202" s="17"/>
      <c r="B202" s="44"/>
      <c r="C202" s="44"/>
      <c r="D202" s="61" t="s">
        <v>86</v>
      </c>
      <c r="E202" s="57">
        <f>E201/E200*100</f>
        <v>94.4807367012134</v>
      </c>
      <c r="F202" s="16"/>
    </row>
    <row r="203" spans="1:6" s="5" customFormat="1" ht="21" customHeight="1">
      <c r="A203" s="17"/>
      <c r="B203" s="52"/>
      <c r="C203" s="52"/>
      <c r="D203" s="53" t="s">
        <v>208</v>
      </c>
      <c r="E203" s="54" t="s">
        <v>558</v>
      </c>
      <c r="F203" s="16"/>
    </row>
    <row r="204" spans="1:6" s="5" customFormat="1" ht="17.25" customHeight="1">
      <c r="A204" s="17"/>
      <c r="B204" s="44"/>
      <c r="C204" s="44"/>
      <c r="D204" s="61" t="s">
        <v>87</v>
      </c>
      <c r="E204" s="54" t="s">
        <v>612</v>
      </c>
      <c r="F204" s="16"/>
    </row>
    <row r="205" spans="1:6" s="5" customFormat="1" ht="17.25" customHeight="1">
      <c r="A205" s="17"/>
      <c r="B205" s="44"/>
      <c r="C205" s="44"/>
      <c r="D205" s="61" t="s">
        <v>86</v>
      </c>
      <c r="E205" s="57">
        <f>E204/E203*100</f>
        <v>109.10714285714288</v>
      </c>
      <c r="F205" s="16"/>
    </row>
    <row r="206" spans="1:6" s="5" customFormat="1" ht="23.25" customHeight="1">
      <c r="A206" s="17"/>
      <c r="B206" s="52"/>
      <c r="C206" s="52"/>
      <c r="D206" s="53" t="s">
        <v>206</v>
      </c>
      <c r="E206" s="54" t="s">
        <v>559</v>
      </c>
      <c r="F206" s="16"/>
    </row>
    <row r="207" spans="1:6" s="5" customFormat="1" ht="23.25" customHeight="1">
      <c r="A207" s="17"/>
      <c r="B207" s="52"/>
      <c r="C207" s="52"/>
      <c r="D207" s="61" t="s">
        <v>87</v>
      </c>
      <c r="E207" s="54" t="s">
        <v>559</v>
      </c>
      <c r="F207" s="16"/>
    </row>
    <row r="208" spans="1:6" s="5" customFormat="1" ht="22.5" customHeight="1">
      <c r="A208" s="17"/>
      <c r="B208" s="52"/>
      <c r="C208" s="52"/>
      <c r="D208" s="61" t="s">
        <v>86</v>
      </c>
      <c r="E208" s="57">
        <f>E207/E206*100</f>
        <v>100</v>
      </c>
      <c r="F208" s="16"/>
    </row>
    <row r="209" spans="1:6" s="5" customFormat="1" ht="39" customHeight="1">
      <c r="A209" s="17"/>
      <c r="B209" s="52"/>
      <c r="C209" s="52"/>
      <c r="D209" s="53" t="s">
        <v>356</v>
      </c>
      <c r="E209" s="54" t="s">
        <v>495</v>
      </c>
      <c r="F209" s="16"/>
    </row>
    <row r="210" spans="1:6" s="5" customFormat="1" ht="22.5" customHeight="1">
      <c r="A210" s="17"/>
      <c r="B210" s="52"/>
      <c r="C210" s="52"/>
      <c r="D210" s="61" t="s">
        <v>87</v>
      </c>
      <c r="E210" s="54" t="s">
        <v>495</v>
      </c>
      <c r="F210" s="16"/>
    </row>
    <row r="211" spans="1:6" s="5" customFormat="1" ht="22.5" customHeight="1">
      <c r="A211" s="17"/>
      <c r="B211" s="52"/>
      <c r="C211" s="52"/>
      <c r="D211" s="61" t="s">
        <v>86</v>
      </c>
      <c r="E211" s="57">
        <f>E210/E209*100</f>
        <v>100</v>
      </c>
      <c r="F211" s="16"/>
    </row>
    <row r="212" spans="1:6" s="5" customFormat="1" ht="27.75" customHeight="1">
      <c r="A212" s="17"/>
      <c r="B212" s="52"/>
      <c r="C212" s="52"/>
      <c r="D212" s="53" t="s">
        <v>162</v>
      </c>
      <c r="E212" s="54" t="s">
        <v>560</v>
      </c>
      <c r="F212" s="16"/>
    </row>
    <row r="213" spans="1:6" s="5" customFormat="1" ht="21" customHeight="1">
      <c r="A213" s="17"/>
      <c r="B213" s="44"/>
      <c r="C213" s="44"/>
      <c r="D213" s="61" t="s">
        <v>87</v>
      </c>
      <c r="E213" s="54" t="s">
        <v>613</v>
      </c>
      <c r="F213" s="16"/>
    </row>
    <row r="214" spans="1:6" s="5" customFormat="1" ht="20.25" customHeight="1">
      <c r="A214" s="17"/>
      <c r="B214" s="44"/>
      <c r="C214" s="44"/>
      <c r="D214" s="61" t="s">
        <v>86</v>
      </c>
      <c r="E214" s="57">
        <f>E213/E212*100</f>
        <v>61.442424242424245</v>
      </c>
      <c r="F214" s="16"/>
    </row>
    <row r="215" spans="1:6" s="5" customFormat="1" ht="66.75" customHeight="1">
      <c r="A215" s="17"/>
      <c r="B215" s="52"/>
      <c r="C215" s="52"/>
      <c r="D215" s="53" t="s">
        <v>160</v>
      </c>
      <c r="E215" s="54" t="s">
        <v>561</v>
      </c>
      <c r="F215" s="16"/>
    </row>
    <row r="216" spans="1:6" s="5" customFormat="1" ht="21.75" customHeight="1">
      <c r="A216" s="17"/>
      <c r="B216" s="52"/>
      <c r="C216" s="52"/>
      <c r="D216" s="61" t="s">
        <v>87</v>
      </c>
      <c r="E216" s="54" t="s">
        <v>614</v>
      </c>
      <c r="F216" s="16"/>
    </row>
    <row r="217" spans="1:6" s="5" customFormat="1" ht="21.75" customHeight="1">
      <c r="A217" s="17"/>
      <c r="B217" s="52"/>
      <c r="C217" s="52"/>
      <c r="D217" s="61" t="s">
        <v>86</v>
      </c>
      <c r="E217" s="57">
        <f>E216/E215*100</f>
        <v>97.81552017699654</v>
      </c>
      <c r="F217" s="16"/>
    </row>
    <row r="218" spans="1:6" s="5" customFormat="1" ht="60.75" customHeight="1">
      <c r="A218" s="18"/>
      <c r="B218" s="52"/>
      <c r="C218" s="52"/>
      <c r="D218" s="53" t="s">
        <v>170</v>
      </c>
      <c r="E218" s="54" t="s">
        <v>496</v>
      </c>
      <c r="F218" s="16"/>
    </row>
    <row r="219" spans="1:6" s="5" customFormat="1" ht="21.75" customHeight="1">
      <c r="A219" s="18"/>
      <c r="B219" s="52"/>
      <c r="C219" s="52"/>
      <c r="D219" s="61" t="s">
        <v>87</v>
      </c>
      <c r="E219" s="54" t="s">
        <v>615</v>
      </c>
      <c r="F219" s="16"/>
    </row>
    <row r="220" spans="1:6" s="5" customFormat="1" ht="19.5" customHeight="1">
      <c r="A220" s="18"/>
      <c r="B220" s="52"/>
      <c r="C220" s="52"/>
      <c r="D220" s="61" t="s">
        <v>86</v>
      </c>
      <c r="E220" s="57">
        <f>E219/E218*100</f>
        <v>99.80701754385966</v>
      </c>
      <c r="F220" s="16"/>
    </row>
    <row r="221" spans="1:6" s="5" customFormat="1" ht="19.5" customHeight="1">
      <c r="A221" s="18"/>
      <c r="B221" s="58" t="s">
        <v>322</v>
      </c>
      <c r="C221" s="58"/>
      <c r="D221" s="59" t="s">
        <v>323</v>
      </c>
      <c r="E221" s="205">
        <f>SUM(E224+E227)</f>
        <v>20537.95</v>
      </c>
      <c r="F221" s="16"/>
    </row>
    <row r="222" spans="1:6" s="5" customFormat="1" ht="21" customHeight="1">
      <c r="A222" s="18"/>
      <c r="B222" s="58"/>
      <c r="C222" s="58"/>
      <c r="D222" s="132" t="s">
        <v>87</v>
      </c>
      <c r="E222" s="205">
        <f>SUM(E225+E228)</f>
        <v>18963.74</v>
      </c>
      <c r="F222" s="16"/>
    </row>
    <row r="223" spans="1:6" s="5" customFormat="1" ht="20.25" customHeight="1">
      <c r="A223" s="18"/>
      <c r="B223" s="58"/>
      <c r="C223" s="58"/>
      <c r="D223" s="132" t="s">
        <v>86</v>
      </c>
      <c r="E223" s="109">
        <f>E222/E221*100</f>
        <v>92.3351162116959</v>
      </c>
      <c r="F223" s="16"/>
    </row>
    <row r="224" spans="1:6" s="5" customFormat="1" ht="64.5" customHeight="1">
      <c r="A224" s="18"/>
      <c r="B224" s="52"/>
      <c r="C224" s="52"/>
      <c r="D224" s="53" t="s">
        <v>159</v>
      </c>
      <c r="E224" s="108">
        <v>0</v>
      </c>
      <c r="F224" s="16"/>
    </row>
    <row r="225" spans="1:6" s="5" customFormat="1" ht="19.5" customHeight="1">
      <c r="A225" s="18"/>
      <c r="B225" s="52"/>
      <c r="C225" s="52"/>
      <c r="D225" s="61" t="s">
        <v>87</v>
      </c>
      <c r="E225" s="108">
        <v>0</v>
      </c>
      <c r="F225" s="16"/>
    </row>
    <row r="226" spans="1:6" s="5" customFormat="1" ht="20.25" customHeight="1">
      <c r="A226" s="18"/>
      <c r="B226" s="52"/>
      <c r="C226" s="52"/>
      <c r="D226" s="61" t="s">
        <v>86</v>
      </c>
      <c r="E226" s="57">
        <v>0</v>
      </c>
      <c r="F226" s="16"/>
    </row>
    <row r="227" spans="1:6" s="5" customFormat="1" ht="24" customHeight="1">
      <c r="A227" s="18"/>
      <c r="B227" s="52"/>
      <c r="C227" s="52"/>
      <c r="D227" s="53" t="s">
        <v>162</v>
      </c>
      <c r="E227" s="54" t="s">
        <v>562</v>
      </c>
      <c r="F227" s="16"/>
    </row>
    <row r="228" spans="1:6" s="5" customFormat="1" ht="21" customHeight="1">
      <c r="A228" s="18"/>
      <c r="B228" s="52"/>
      <c r="C228" s="52"/>
      <c r="D228" s="61" t="s">
        <v>87</v>
      </c>
      <c r="E228" s="54" t="s">
        <v>620</v>
      </c>
      <c r="F228" s="16"/>
    </row>
    <row r="229" spans="1:6" s="5" customFormat="1" ht="16.5" customHeight="1">
      <c r="A229" s="18"/>
      <c r="B229" s="52"/>
      <c r="C229" s="52"/>
      <c r="D229" s="61" t="s">
        <v>86</v>
      </c>
      <c r="E229" s="57">
        <f>E228/E227*100</f>
        <v>92.3351162116959</v>
      </c>
      <c r="F229" s="16"/>
    </row>
    <row r="230" spans="1:6" s="5" customFormat="1" ht="19.5" customHeight="1">
      <c r="A230" s="18"/>
      <c r="B230" s="58" t="s">
        <v>136</v>
      </c>
      <c r="C230" s="58"/>
      <c r="D230" s="59" t="s">
        <v>97</v>
      </c>
      <c r="E230" s="205">
        <f>SUM(E236+E239+E242+E245+E248)</f>
        <v>365145</v>
      </c>
      <c r="F230" s="16"/>
    </row>
    <row r="231" spans="1:6" s="5" customFormat="1" ht="19.5" customHeight="1">
      <c r="A231" s="18"/>
      <c r="B231" s="58"/>
      <c r="C231" s="58"/>
      <c r="D231" s="132" t="s">
        <v>87</v>
      </c>
      <c r="E231" s="205">
        <f>SUM(E237+E240+E243+E246+E249)</f>
        <v>365057.55</v>
      </c>
      <c r="F231" s="16"/>
    </row>
    <row r="232" spans="1:6" s="5" customFormat="1" ht="24.75" customHeight="1">
      <c r="A232" s="18"/>
      <c r="B232" s="58"/>
      <c r="C232" s="58"/>
      <c r="D232" s="132" t="s">
        <v>86</v>
      </c>
      <c r="E232" s="109">
        <f>E231/E230*100</f>
        <v>99.97605061003163</v>
      </c>
      <c r="F232" s="16"/>
    </row>
    <row r="233" spans="1:6" s="5" customFormat="1" ht="60.75" customHeight="1">
      <c r="A233" s="18"/>
      <c r="B233" s="52"/>
      <c r="C233" s="52"/>
      <c r="D233" s="53" t="s">
        <v>159</v>
      </c>
      <c r="E233" s="54" t="s">
        <v>497</v>
      </c>
      <c r="F233" s="16"/>
    </row>
    <row r="234" spans="1:6" s="5" customFormat="1" ht="19.5" customHeight="1">
      <c r="A234" s="18"/>
      <c r="B234" s="52"/>
      <c r="C234" s="52"/>
      <c r="D234" s="61" t="s">
        <v>87</v>
      </c>
      <c r="E234" s="54" t="s">
        <v>498</v>
      </c>
      <c r="F234" s="16"/>
    </row>
    <row r="235" spans="1:6" s="5" customFormat="1" ht="18.75" customHeight="1">
      <c r="A235" s="18"/>
      <c r="B235" s="52"/>
      <c r="C235" s="52"/>
      <c r="D235" s="61" t="s">
        <v>86</v>
      </c>
      <c r="E235" s="57">
        <f>E234/E233*100</f>
        <v>100.23541666666667</v>
      </c>
      <c r="F235" s="16"/>
    </row>
    <row r="236" spans="1:6" s="5" customFormat="1" ht="26.25" customHeight="1">
      <c r="A236" s="18"/>
      <c r="B236" s="52"/>
      <c r="C236" s="52"/>
      <c r="D236" s="53" t="s">
        <v>161</v>
      </c>
      <c r="E236" s="54" t="s">
        <v>563</v>
      </c>
      <c r="F236" s="16"/>
    </row>
    <row r="237" spans="1:6" s="5" customFormat="1" ht="21.75" customHeight="1">
      <c r="A237" s="18"/>
      <c r="B237" s="52"/>
      <c r="C237" s="52"/>
      <c r="D237" s="61" t="s">
        <v>87</v>
      </c>
      <c r="E237" s="54" t="s">
        <v>576</v>
      </c>
      <c r="F237" s="16"/>
    </row>
    <row r="238" spans="1:6" s="5" customFormat="1" ht="19.5" customHeight="1">
      <c r="A238" s="18"/>
      <c r="B238" s="52"/>
      <c r="C238" s="52"/>
      <c r="D238" s="61" t="s">
        <v>86</v>
      </c>
      <c r="E238" s="57">
        <f>E237/E236*100</f>
        <v>101.5603448275862</v>
      </c>
      <c r="F238" s="16"/>
    </row>
    <row r="239" spans="1:6" s="5" customFormat="1" ht="70.5" customHeight="1">
      <c r="A239" s="18"/>
      <c r="B239" s="52"/>
      <c r="C239" s="52"/>
      <c r="D239" s="53" t="s">
        <v>160</v>
      </c>
      <c r="E239" s="54" t="s">
        <v>564</v>
      </c>
      <c r="F239" s="16"/>
    </row>
    <row r="240" spans="1:6" s="5" customFormat="1" ht="19.5" customHeight="1">
      <c r="A240" s="18"/>
      <c r="B240" s="52"/>
      <c r="C240" s="52"/>
      <c r="D240" s="61" t="s">
        <v>87</v>
      </c>
      <c r="E240" s="54" t="s">
        <v>621</v>
      </c>
      <c r="F240" s="16"/>
    </row>
    <row r="241" spans="1:6" s="5" customFormat="1" ht="18.75" customHeight="1">
      <c r="A241" s="18"/>
      <c r="B241" s="52"/>
      <c r="C241" s="52"/>
      <c r="D241" s="61" t="s">
        <v>86</v>
      </c>
      <c r="E241" s="57">
        <f>E240/E239*100</f>
        <v>99.9990633634618</v>
      </c>
      <c r="F241" s="16"/>
    </row>
    <row r="242" spans="1:6" s="5" customFormat="1" ht="48" customHeight="1">
      <c r="A242" s="18"/>
      <c r="B242" s="52"/>
      <c r="C242" s="52"/>
      <c r="D242" s="53" t="s">
        <v>170</v>
      </c>
      <c r="E242" s="54" t="s">
        <v>565</v>
      </c>
      <c r="F242" s="16"/>
    </row>
    <row r="243" spans="1:6" s="5" customFormat="1" ht="18.75" customHeight="1">
      <c r="A243" s="18"/>
      <c r="B243" s="52"/>
      <c r="C243" s="52"/>
      <c r="D243" s="61" t="s">
        <v>87</v>
      </c>
      <c r="E243" s="54" t="s">
        <v>622</v>
      </c>
      <c r="F243" s="16"/>
    </row>
    <row r="244" spans="1:6" s="5" customFormat="1" ht="21" customHeight="1">
      <c r="A244" s="18"/>
      <c r="B244" s="52"/>
      <c r="C244" s="52"/>
      <c r="D244" s="61" t="s">
        <v>86</v>
      </c>
      <c r="E244" s="57">
        <f>E243/E242*100</f>
        <v>99.93009553684197</v>
      </c>
      <c r="F244" s="16"/>
    </row>
    <row r="245" spans="1:6" s="5" customFormat="1" ht="91.5" customHeight="1">
      <c r="A245" s="18"/>
      <c r="B245" s="52"/>
      <c r="C245" s="52"/>
      <c r="D245" s="53" t="s">
        <v>321</v>
      </c>
      <c r="E245" s="54" t="s">
        <v>497</v>
      </c>
      <c r="F245" s="16"/>
    </row>
    <row r="246" spans="1:6" s="5" customFormat="1" ht="24" customHeight="1">
      <c r="A246" s="18"/>
      <c r="B246" s="52"/>
      <c r="C246" s="52"/>
      <c r="D246" s="61" t="s">
        <v>87</v>
      </c>
      <c r="E246" s="54" t="s">
        <v>577</v>
      </c>
      <c r="F246" s="16"/>
    </row>
    <row r="247" spans="1:6" s="5" customFormat="1" ht="24" customHeight="1">
      <c r="A247" s="18"/>
      <c r="B247" s="52"/>
      <c r="C247" s="52"/>
      <c r="D247" s="61" t="s">
        <v>86</v>
      </c>
      <c r="E247" s="57">
        <f>E246/E245*100</f>
        <v>99.725</v>
      </c>
      <c r="F247" s="16"/>
    </row>
    <row r="248" spans="1:6" s="5" customFormat="1" ht="83.25" customHeight="1">
      <c r="A248" s="18"/>
      <c r="B248" s="52"/>
      <c r="C248" s="52"/>
      <c r="D248" s="222" t="s">
        <v>324</v>
      </c>
      <c r="E248" s="54" t="s">
        <v>566</v>
      </c>
      <c r="F248" s="16"/>
    </row>
    <row r="249" spans="1:6" s="5" customFormat="1" ht="18.75" customHeight="1">
      <c r="A249" s="18"/>
      <c r="B249" s="52"/>
      <c r="C249" s="52"/>
      <c r="D249" s="61" t="s">
        <v>87</v>
      </c>
      <c r="E249" s="54" t="s">
        <v>623</v>
      </c>
      <c r="F249" s="16"/>
    </row>
    <row r="250" spans="1:6" s="5" customFormat="1" ht="19.5" customHeight="1">
      <c r="A250" s="18"/>
      <c r="B250" s="52"/>
      <c r="C250" s="52"/>
      <c r="D250" s="61" t="s">
        <v>86</v>
      </c>
      <c r="E250" s="57">
        <f>E249/E248*100</f>
        <v>99.82847341337907</v>
      </c>
      <c r="F250" s="16"/>
    </row>
    <row r="251" spans="1:6" s="5" customFormat="1" ht="26.25" customHeight="1">
      <c r="A251" s="18"/>
      <c r="B251" s="58" t="s">
        <v>137</v>
      </c>
      <c r="C251" s="58"/>
      <c r="D251" s="59" t="s">
        <v>100</v>
      </c>
      <c r="E251" s="205">
        <f>SUM(E257+E260)</f>
        <v>49050</v>
      </c>
      <c r="F251" s="16"/>
    </row>
    <row r="252" spans="1:6" s="5" customFormat="1" ht="24" customHeight="1">
      <c r="A252" s="18"/>
      <c r="B252" s="58"/>
      <c r="C252" s="58"/>
      <c r="D252" s="132" t="s">
        <v>87</v>
      </c>
      <c r="E252" s="205">
        <f>SUM(E258+E261)</f>
        <v>49045.15</v>
      </c>
      <c r="F252" s="16"/>
    </row>
    <row r="253" spans="1:6" s="5" customFormat="1" ht="24" customHeight="1">
      <c r="A253" s="18"/>
      <c r="B253" s="58"/>
      <c r="C253" s="58"/>
      <c r="D253" s="132" t="s">
        <v>86</v>
      </c>
      <c r="E253" s="109">
        <f>E252/E251*100</f>
        <v>99.9901121304791</v>
      </c>
      <c r="F253" s="16"/>
    </row>
    <row r="254" spans="1:6" s="5" customFormat="1" ht="56.25" customHeight="1">
      <c r="A254" s="18"/>
      <c r="B254" s="52"/>
      <c r="C254" s="52"/>
      <c r="D254" s="53" t="s">
        <v>159</v>
      </c>
      <c r="E254" s="57">
        <v>0</v>
      </c>
      <c r="F254" s="16"/>
    </row>
    <row r="255" spans="1:6" s="5" customFormat="1" ht="23.25" customHeight="1">
      <c r="A255" s="18"/>
      <c r="B255" s="52"/>
      <c r="C255" s="52"/>
      <c r="D255" s="61" t="s">
        <v>87</v>
      </c>
      <c r="E255" s="54" t="s">
        <v>129</v>
      </c>
      <c r="F255" s="16"/>
    </row>
    <row r="256" spans="1:6" s="5" customFormat="1" ht="20.25" customHeight="1">
      <c r="A256" s="18"/>
      <c r="B256" s="52"/>
      <c r="C256" s="52"/>
      <c r="D256" s="61" t="s">
        <v>86</v>
      </c>
      <c r="E256" s="57">
        <v>0</v>
      </c>
      <c r="F256" s="16"/>
    </row>
    <row r="257" spans="1:6" s="5" customFormat="1" ht="50.25" customHeight="1">
      <c r="A257" s="18"/>
      <c r="B257" s="52"/>
      <c r="C257" s="52"/>
      <c r="D257" s="53" t="s">
        <v>170</v>
      </c>
      <c r="E257" s="54" t="s">
        <v>543</v>
      </c>
      <c r="F257" s="16"/>
    </row>
    <row r="258" spans="1:6" s="5" customFormat="1" ht="20.25" customHeight="1">
      <c r="A258" s="18"/>
      <c r="B258" s="52"/>
      <c r="C258" s="52"/>
      <c r="D258" s="61" t="s">
        <v>87</v>
      </c>
      <c r="E258" s="54" t="s">
        <v>543</v>
      </c>
      <c r="F258" s="16"/>
    </row>
    <row r="259" spans="1:6" s="5" customFormat="1" ht="20.25" customHeight="1">
      <c r="A259" s="18"/>
      <c r="B259" s="52"/>
      <c r="C259" s="52"/>
      <c r="D259" s="61" t="s">
        <v>86</v>
      </c>
      <c r="E259" s="57">
        <f>E258/E257*100</f>
        <v>100</v>
      </c>
      <c r="F259" s="16"/>
    </row>
    <row r="260" spans="1:6" s="5" customFormat="1" ht="51.75" customHeight="1">
      <c r="A260" s="18"/>
      <c r="B260" s="52"/>
      <c r="C260" s="52"/>
      <c r="D260" s="53" t="s">
        <v>170</v>
      </c>
      <c r="E260" s="54" t="s">
        <v>567</v>
      </c>
      <c r="F260" s="16"/>
    </row>
    <row r="261" spans="1:6" s="5" customFormat="1" ht="24" customHeight="1">
      <c r="A261" s="18"/>
      <c r="B261" s="52"/>
      <c r="C261" s="52"/>
      <c r="D261" s="61" t="s">
        <v>87</v>
      </c>
      <c r="E261" s="54" t="s">
        <v>578</v>
      </c>
      <c r="F261" s="16"/>
    </row>
    <row r="262" spans="1:6" s="5" customFormat="1" ht="24" customHeight="1">
      <c r="A262" s="18"/>
      <c r="B262" s="52"/>
      <c r="C262" s="52"/>
      <c r="D262" s="61" t="s">
        <v>86</v>
      </c>
      <c r="E262" s="57">
        <f>E261/E260*100</f>
        <v>99.88024691358025</v>
      </c>
      <c r="F262" s="16"/>
    </row>
    <row r="263" spans="1:6" s="5" customFormat="1" ht="29.25" customHeight="1">
      <c r="A263" s="18"/>
      <c r="B263" s="58" t="s">
        <v>193</v>
      </c>
      <c r="C263" s="58"/>
      <c r="D263" s="59" t="s">
        <v>194</v>
      </c>
      <c r="E263" s="205">
        <f>SUM(E269+E272+E275+E278+E281+E284+E287+E290+E293+E296)</f>
        <v>13820855.77</v>
      </c>
      <c r="F263" s="16"/>
    </row>
    <row r="264" spans="1:6" s="5" customFormat="1" ht="24" customHeight="1">
      <c r="A264" s="18"/>
      <c r="B264" s="58"/>
      <c r="C264" s="58"/>
      <c r="D264" s="132" t="s">
        <v>87</v>
      </c>
      <c r="E264" s="205">
        <f>SUM(E270+E273+E276+E279+E282+E285+E288+E291+E294+E297)</f>
        <v>13777258.100000001</v>
      </c>
      <c r="F264" s="16"/>
    </row>
    <row r="265" spans="1:6" s="5" customFormat="1" ht="24" customHeight="1">
      <c r="A265" s="18"/>
      <c r="B265" s="58"/>
      <c r="C265" s="58"/>
      <c r="D265" s="132" t="s">
        <v>86</v>
      </c>
      <c r="E265" s="109">
        <f>E264/E263*100</f>
        <v>99.68455158837102</v>
      </c>
      <c r="F265" s="16"/>
    </row>
    <row r="266" spans="1:6" s="5" customFormat="1" ht="53.25" customHeight="1">
      <c r="A266" s="18"/>
      <c r="B266" s="52"/>
      <c r="C266" s="52"/>
      <c r="D266" s="53" t="s">
        <v>159</v>
      </c>
      <c r="E266" s="54" t="s">
        <v>499</v>
      </c>
      <c r="F266" s="16"/>
    </row>
    <row r="267" spans="1:6" s="5" customFormat="1" ht="24" customHeight="1">
      <c r="A267" s="18"/>
      <c r="B267" s="52"/>
      <c r="C267" s="52"/>
      <c r="D267" s="61" t="s">
        <v>87</v>
      </c>
      <c r="E267" s="54" t="s">
        <v>499</v>
      </c>
      <c r="F267" s="16"/>
    </row>
    <row r="268" spans="1:6" s="5" customFormat="1" ht="24" customHeight="1">
      <c r="A268" s="18"/>
      <c r="B268" s="52"/>
      <c r="C268" s="52"/>
      <c r="D268" s="61" t="s">
        <v>86</v>
      </c>
      <c r="E268" s="57">
        <f>E267/E266*100</f>
        <v>100</v>
      </c>
      <c r="F268" s="16"/>
    </row>
    <row r="269" spans="1:6" s="5" customFormat="1" ht="39" customHeight="1">
      <c r="A269" s="18"/>
      <c r="B269" s="52"/>
      <c r="C269" s="223"/>
      <c r="D269" s="222" t="s">
        <v>190</v>
      </c>
      <c r="E269" s="224" t="s">
        <v>568</v>
      </c>
      <c r="F269" s="16"/>
    </row>
    <row r="270" spans="1:6" s="5" customFormat="1" ht="20.25" customHeight="1">
      <c r="A270" s="18"/>
      <c r="B270" s="52"/>
      <c r="C270" s="52"/>
      <c r="D270" s="61" t="s">
        <v>87</v>
      </c>
      <c r="E270" s="54" t="s">
        <v>624</v>
      </c>
      <c r="F270" s="16"/>
    </row>
    <row r="271" spans="1:6" s="5" customFormat="1" ht="23.25" customHeight="1">
      <c r="A271" s="18"/>
      <c r="B271" s="52"/>
      <c r="C271" s="52"/>
      <c r="D271" s="61" t="s">
        <v>86</v>
      </c>
      <c r="E271" s="57">
        <f>E270/E269*100</f>
        <v>81.07344632768361</v>
      </c>
      <c r="F271" s="16"/>
    </row>
    <row r="272" spans="1:6" s="5" customFormat="1" ht="32.25" customHeight="1">
      <c r="A272" s="18"/>
      <c r="B272" s="52"/>
      <c r="C272" s="223"/>
      <c r="D272" s="222" t="s">
        <v>163</v>
      </c>
      <c r="E272" s="224" t="s">
        <v>500</v>
      </c>
      <c r="F272" s="45"/>
    </row>
    <row r="273" spans="1:6" s="5" customFormat="1" ht="20.25" customHeight="1">
      <c r="A273" s="18"/>
      <c r="B273" s="52"/>
      <c r="C273" s="52"/>
      <c r="D273" s="61" t="s">
        <v>87</v>
      </c>
      <c r="E273" s="54" t="s">
        <v>625</v>
      </c>
      <c r="F273" s="16"/>
    </row>
    <row r="274" spans="1:6" s="5" customFormat="1" ht="19.5" customHeight="1">
      <c r="A274" s="18"/>
      <c r="B274" s="52"/>
      <c r="C274" s="52"/>
      <c r="D274" s="61" t="s">
        <v>86</v>
      </c>
      <c r="E274" s="57">
        <f>E273/E272*100</f>
        <v>96.75757575757575</v>
      </c>
      <c r="F274" s="16"/>
    </row>
    <row r="275" spans="1:6" s="5" customFormat="1" ht="29.25" customHeight="1">
      <c r="A275" s="18"/>
      <c r="B275" s="52"/>
      <c r="C275" s="52"/>
      <c r="D275" s="53" t="s">
        <v>161</v>
      </c>
      <c r="E275" s="54" t="s">
        <v>301</v>
      </c>
      <c r="F275" s="16"/>
    </row>
    <row r="276" spans="1:6" s="5" customFormat="1" ht="21.75" customHeight="1">
      <c r="A276" s="18"/>
      <c r="B276" s="52"/>
      <c r="C276" s="52"/>
      <c r="D276" s="61" t="s">
        <v>87</v>
      </c>
      <c r="E276" s="54" t="s">
        <v>626</v>
      </c>
      <c r="F276" s="16"/>
    </row>
    <row r="277" spans="1:6" s="5" customFormat="1" ht="24" customHeight="1">
      <c r="A277" s="18"/>
      <c r="B277" s="52"/>
      <c r="C277" s="52"/>
      <c r="D277" s="61" t="s">
        <v>86</v>
      </c>
      <c r="E277" s="57">
        <f>E276/E275*100</f>
        <v>82.68799999999999</v>
      </c>
      <c r="F277" s="16"/>
    </row>
    <row r="278" spans="1:6" s="5" customFormat="1" ht="26.25" customHeight="1">
      <c r="A278" s="18"/>
      <c r="B278" s="52"/>
      <c r="C278" s="223"/>
      <c r="D278" s="225" t="s">
        <v>208</v>
      </c>
      <c r="E278" s="224" t="s">
        <v>569</v>
      </c>
      <c r="F278" s="16"/>
    </row>
    <row r="279" spans="1:6" s="5" customFormat="1" ht="18.75" customHeight="1">
      <c r="A279" s="18"/>
      <c r="B279" s="44"/>
      <c r="C279" s="44"/>
      <c r="D279" s="61" t="s">
        <v>87</v>
      </c>
      <c r="E279" s="54" t="s">
        <v>627</v>
      </c>
      <c r="F279" s="16"/>
    </row>
    <row r="280" spans="1:6" s="5" customFormat="1" ht="20.25" customHeight="1">
      <c r="A280" s="18"/>
      <c r="B280" s="44"/>
      <c r="C280" s="44"/>
      <c r="D280" s="61" t="s">
        <v>86</v>
      </c>
      <c r="E280" s="57">
        <f>E279/E278*100</f>
        <v>88.78246635857454</v>
      </c>
      <c r="F280" s="16"/>
    </row>
    <row r="281" spans="1:6" s="5" customFormat="1" ht="69" customHeight="1">
      <c r="A281" s="18"/>
      <c r="B281" s="52"/>
      <c r="C281" s="52"/>
      <c r="D281" s="53" t="s">
        <v>160</v>
      </c>
      <c r="E281" s="54" t="s">
        <v>570</v>
      </c>
      <c r="F281" s="16"/>
    </row>
    <row r="282" spans="1:6" s="5" customFormat="1" ht="22.5" customHeight="1">
      <c r="A282" s="18"/>
      <c r="B282" s="52"/>
      <c r="C282" s="52"/>
      <c r="D282" s="61" t="s">
        <v>87</v>
      </c>
      <c r="E282" s="54" t="s">
        <v>628</v>
      </c>
      <c r="F282" s="16"/>
    </row>
    <row r="283" spans="1:6" s="5" customFormat="1" ht="24" customHeight="1">
      <c r="A283" s="18"/>
      <c r="B283" s="52"/>
      <c r="C283" s="52"/>
      <c r="D283" s="61" t="s">
        <v>86</v>
      </c>
      <c r="E283" s="57">
        <f>E282/E281*100</f>
        <v>99.53433366608073</v>
      </c>
      <c r="F283" s="16"/>
    </row>
    <row r="284" spans="1:6" s="5" customFormat="1" ht="109.5" customHeight="1">
      <c r="A284" s="18"/>
      <c r="B284" s="52"/>
      <c r="C284" s="52"/>
      <c r="D284" s="210" t="s">
        <v>189</v>
      </c>
      <c r="E284" s="54" t="s">
        <v>571</v>
      </c>
      <c r="F284" s="16"/>
    </row>
    <row r="285" spans="1:6" s="5" customFormat="1" ht="24" customHeight="1">
      <c r="A285" s="18"/>
      <c r="B285" s="52"/>
      <c r="C285" s="52"/>
      <c r="D285" s="61" t="s">
        <v>87</v>
      </c>
      <c r="E285" s="54" t="s">
        <v>629</v>
      </c>
      <c r="F285" s="16"/>
    </row>
    <row r="286" spans="1:6" s="5" customFormat="1" ht="21" customHeight="1">
      <c r="A286" s="18"/>
      <c r="B286" s="52"/>
      <c r="C286" s="52"/>
      <c r="D286" s="61" t="s">
        <v>86</v>
      </c>
      <c r="E286" s="57">
        <f>E285/E284*100</f>
        <v>99.9979505688682</v>
      </c>
      <c r="F286" s="16"/>
    </row>
    <row r="287" spans="1:6" s="5" customFormat="1" ht="61.5" customHeight="1">
      <c r="A287" s="18"/>
      <c r="B287" s="52"/>
      <c r="C287" s="52"/>
      <c r="D287" s="53" t="s">
        <v>164</v>
      </c>
      <c r="E287" s="54" t="s">
        <v>502</v>
      </c>
      <c r="F287" s="16"/>
    </row>
    <row r="288" spans="1:6" s="5" customFormat="1" ht="21" customHeight="1">
      <c r="A288" s="18"/>
      <c r="B288" s="52"/>
      <c r="C288" s="52"/>
      <c r="D288" s="61" t="s">
        <v>87</v>
      </c>
      <c r="E288" s="54" t="s">
        <v>630</v>
      </c>
      <c r="F288" s="16"/>
    </row>
    <row r="289" spans="1:6" s="5" customFormat="1" ht="21" customHeight="1">
      <c r="A289" s="18"/>
      <c r="B289" s="52"/>
      <c r="C289" s="52"/>
      <c r="D289" s="61" t="s">
        <v>86</v>
      </c>
      <c r="E289" s="57">
        <f>E288/E287*100</f>
        <v>68.89948453608247</v>
      </c>
      <c r="F289" s="16"/>
    </row>
    <row r="290" spans="1:6" s="5" customFormat="1" ht="57.75" customHeight="1">
      <c r="A290" s="18"/>
      <c r="B290" s="52"/>
      <c r="C290" s="52"/>
      <c r="D290" s="53" t="s">
        <v>164</v>
      </c>
      <c r="E290" s="54" t="s">
        <v>505</v>
      </c>
      <c r="F290" s="16"/>
    </row>
    <row r="291" spans="1:6" s="5" customFormat="1" ht="21" customHeight="1">
      <c r="A291" s="18"/>
      <c r="B291" s="52"/>
      <c r="C291" s="52"/>
      <c r="D291" s="61" t="s">
        <v>87</v>
      </c>
      <c r="E291" s="54" t="s">
        <v>505</v>
      </c>
      <c r="F291" s="16"/>
    </row>
    <row r="292" spans="1:6" s="5" customFormat="1" ht="21" customHeight="1">
      <c r="A292" s="18"/>
      <c r="B292" s="52"/>
      <c r="C292" s="52"/>
      <c r="D292" s="61" t="s">
        <v>86</v>
      </c>
      <c r="E292" s="57">
        <f>E291/E290*100</f>
        <v>100</v>
      </c>
      <c r="F292" s="16"/>
    </row>
    <row r="293" spans="1:6" s="5" customFormat="1" ht="83.25" customHeight="1">
      <c r="A293" s="18"/>
      <c r="B293" s="52"/>
      <c r="C293" s="52"/>
      <c r="D293" s="134" t="s">
        <v>358</v>
      </c>
      <c r="E293" s="54" t="s">
        <v>499</v>
      </c>
      <c r="F293" s="16"/>
    </row>
    <row r="294" spans="1:6" s="5" customFormat="1" ht="24" customHeight="1">
      <c r="A294" s="18"/>
      <c r="B294" s="52"/>
      <c r="C294" s="52"/>
      <c r="D294" s="61" t="s">
        <v>87</v>
      </c>
      <c r="E294" s="54" t="s">
        <v>499</v>
      </c>
      <c r="F294" s="16"/>
    </row>
    <row r="295" spans="1:6" s="5" customFormat="1" ht="20.25" customHeight="1">
      <c r="A295" s="18"/>
      <c r="B295" s="52"/>
      <c r="C295" s="52"/>
      <c r="D295" s="61" t="s">
        <v>86</v>
      </c>
      <c r="E295" s="57">
        <f>E294/E293*100</f>
        <v>100</v>
      </c>
      <c r="F295" s="16"/>
    </row>
    <row r="296" spans="1:6" s="5" customFormat="1" ht="97.5" customHeight="1">
      <c r="A296" s="18"/>
      <c r="B296" s="52"/>
      <c r="C296" s="52"/>
      <c r="D296" s="134" t="s">
        <v>195</v>
      </c>
      <c r="E296" s="54" t="s">
        <v>572</v>
      </c>
      <c r="F296" s="16"/>
    </row>
    <row r="297" spans="1:6" s="5" customFormat="1" ht="25.5" customHeight="1">
      <c r="A297" s="18"/>
      <c r="B297" s="52"/>
      <c r="C297" s="52"/>
      <c r="D297" s="61" t="s">
        <v>87</v>
      </c>
      <c r="E297" s="54" t="s">
        <v>631</v>
      </c>
      <c r="F297" s="16"/>
    </row>
    <row r="298" spans="1:6" s="5" customFormat="1" ht="18.75" customHeight="1">
      <c r="A298" s="18"/>
      <c r="B298" s="52"/>
      <c r="C298" s="52"/>
      <c r="D298" s="61" t="s">
        <v>86</v>
      </c>
      <c r="E298" s="57">
        <f>E297/E296*100</f>
        <v>90.73550522370205</v>
      </c>
      <c r="F298" s="16"/>
    </row>
    <row r="299" spans="1:6" s="5" customFormat="1" ht="35.25" customHeight="1">
      <c r="A299" s="18"/>
      <c r="B299" s="58" t="s">
        <v>138</v>
      </c>
      <c r="C299" s="58"/>
      <c r="D299" s="59" t="s">
        <v>98</v>
      </c>
      <c r="E299" s="205">
        <f>SUM(E305+E308+E311+E314+E317+E320+E323+E326)</f>
        <v>2958982.58</v>
      </c>
      <c r="F299" s="16"/>
    </row>
    <row r="300" spans="1:6" s="5" customFormat="1" ht="21.75" customHeight="1">
      <c r="A300" s="18"/>
      <c r="B300" s="58"/>
      <c r="C300" s="58"/>
      <c r="D300" s="132" t="s">
        <v>87</v>
      </c>
      <c r="E300" s="205">
        <f>SUM(E306+E309+E312+E315+E318+E321+E324+E327)</f>
        <v>2816379.55</v>
      </c>
      <c r="F300" s="16"/>
    </row>
    <row r="301" spans="1:6" s="5" customFormat="1" ht="21.75" customHeight="1">
      <c r="A301" s="18"/>
      <c r="B301" s="58"/>
      <c r="C301" s="58"/>
      <c r="D301" s="132" t="s">
        <v>86</v>
      </c>
      <c r="E301" s="109">
        <f>E300/E299*100</f>
        <v>95.18067355435393</v>
      </c>
      <c r="F301" s="16"/>
    </row>
    <row r="302" spans="1:6" s="5" customFormat="1" ht="60" customHeight="1">
      <c r="A302" s="18"/>
      <c r="B302" s="52"/>
      <c r="C302" s="52"/>
      <c r="D302" s="53" t="s">
        <v>159</v>
      </c>
      <c r="E302" s="54" t="s">
        <v>129</v>
      </c>
      <c r="F302" s="16"/>
    </row>
    <row r="303" spans="1:6" s="5" customFormat="1" ht="21.75" customHeight="1">
      <c r="A303" s="18"/>
      <c r="B303" s="52"/>
      <c r="C303" s="52"/>
      <c r="D303" s="61" t="s">
        <v>87</v>
      </c>
      <c r="E303" s="54" t="s">
        <v>129</v>
      </c>
      <c r="F303" s="16"/>
    </row>
    <row r="304" spans="1:6" s="5" customFormat="1" ht="21.75" customHeight="1">
      <c r="A304" s="18"/>
      <c r="B304" s="52"/>
      <c r="C304" s="52"/>
      <c r="D304" s="61" t="s">
        <v>86</v>
      </c>
      <c r="E304" s="54" t="s">
        <v>129</v>
      </c>
      <c r="F304" s="16"/>
    </row>
    <row r="305" spans="1:6" s="5" customFormat="1" ht="62.25" customHeight="1">
      <c r="A305" s="18"/>
      <c r="B305" s="52"/>
      <c r="C305" s="343" t="s">
        <v>325</v>
      </c>
      <c r="D305" s="343"/>
      <c r="E305" s="54" t="s">
        <v>503</v>
      </c>
      <c r="F305" s="16"/>
    </row>
    <row r="306" spans="1:6" s="5" customFormat="1" ht="21.75" customHeight="1">
      <c r="A306" s="18"/>
      <c r="B306" s="52"/>
      <c r="C306" s="52"/>
      <c r="D306" s="61" t="s">
        <v>87</v>
      </c>
      <c r="E306" s="54" t="s">
        <v>579</v>
      </c>
      <c r="F306" s="16"/>
    </row>
    <row r="307" spans="1:6" s="5" customFormat="1" ht="21.75" customHeight="1">
      <c r="A307" s="18"/>
      <c r="B307" s="52"/>
      <c r="C307" s="52"/>
      <c r="D307" s="61" t="s">
        <v>86</v>
      </c>
      <c r="E307" s="57">
        <f>E306/E305*100</f>
        <v>93.64982708376287</v>
      </c>
      <c r="F307" s="16"/>
    </row>
    <row r="308" spans="1:6" s="5" customFormat="1" ht="44.25" customHeight="1">
      <c r="A308" s="18"/>
      <c r="B308" s="52"/>
      <c r="C308" s="52"/>
      <c r="D308" s="53" t="s">
        <v>190</v>
      </c>
      <c r="E308" s="54" t="s">
        <v>573</v>
      </c>
      <c r="F308" s="16"/>
    </row>
    <row r="309" spans="1:6" s="5" customFormat="1" ht="23.25" customHeight="1">
      <c r="A309" s="18"/>
      <c r="B309" s="52"/>
      <c r="C309" s="52"/>
      <c r="D309" s="61" t="s">
        <v>87</v>
      </c>
      <c r="E309" s="54" t="s">
        <v>581</v>
      </c>
      <c r="F309" s="16"/>
    </row>
    <row r="310" spans="1:6" s="5" customFormat="1" ht="21" customHeight="1">
      <c r="A310" s="18"/>
      <c r="B310" s="52"/>
      <c r="C310" s="52"/>
      <c r="D310" s="61" t="s">
        <v>86</v>
      </c>
      <c r="E310" s="57">
        <f>E309/E308*100</f>
        <v>109.48525220482284</v>
      </c>
      <c r="F310" s="16"/>
    </row>
    <row r="311" spans="1:6" s="5" customFormat="1" ht="26.25" customHeight="1">
      <c r="A311" s="18"/>
      <c r="B311" s="52"/>
      <c r="C311" s="52"/>
      <c r="D311" s="53" t="s">
        <v>163</v>
      </c>
      <c r="E311" s="54" t="s">
        <v>330</v>
      </c>
      <c r="F311" s="16"/>
    </row>
    <row r="312" spans="1:6" s="5" customFormat="1" ht="24.75" customHeight="1">
      <c r="A312" s="18"/>
      <c r="B312" s="52"/>
      <c r="C312" s="52"/>
      <c r="D312" s="61" t="s">
        <v>87</v>
      </c>
      <c r="E312" s="54" t="s">
        <v>504</v>
      </c>
      <c r="F312" s="16"/>
    </row>
    <row r="313" spans="1:6" s="5" customFormat="1" ht="23.25" customHeight="1">
      <c r="A313" s="18"/>
      <c r="B313" s="52"/>
      <c r="C313" s="52"/>
      <c r="D313" s="61" t="s">
        <v>86</v>
      </c>
      <c r="E313" s="57">
        <f>E312/E311*100</f>
        <v>73.83757142857142</v>
      </c>
      <c r="F313" s="16"/>
    </row>
    <row r="314" spans="1:6" s="5" customFormat="1" ht="25.5" customHeight="1">
      <c r="A314" s="18"/>
      <c r="B314" s="52"/>
      <c r="C314" s="52"/>
      <c r="D314" s="53" t="s">
        <v>161</v>
      </c>
      <c r="E314" s="54" t="s">
        <v>574</v>
      </c>
      <c r="F314" s="16"/>
    </row>
    <row r="315" spans="1:6" s="5" customFormat="1" ht="23.25" customHeight="1">
      <c r="A315" s="18"/>
      <c r="B315" s="52"/>
      <c r="C315" s="52"/>
      <c r="D315" s="61" t="s">
        <v>87</v>
      </c>
      <c r="E315" s="54" t="s">
        <v>580</v>
      </c>
      <c r="F315" s="16"/>
    </row>
    <row r="316" spans="1:6" s="5" customFormat="1" ht="23.25" customHeight="1">
      <c r="A316" s="18"/>
      <c r="B316" s="52"/>
      <c r="C316" s="52"/>
      <c r="D316" s="61" t="s">
        <v>86</v>
      </c>
      <c r="E316" s="57">
        <f>E315/E314*100</f>
        <v>103.08001333333334</v>
      </c>
      <c r="F316" s="16"/>
    </row>
    <row r="317" spans="1:6" s="5" customFormat="1" ht="45" customHeight="1">
      <c r="A317" s="18"/>
      <c r="B317" s="52"/>
      <c r="C317" s="52"/>
      <c r="D317" s="53" t="s">
        <v>326</v>
      </c>
      <c r="E317" s="54" t="s">
        <v>505</v>
      </c>
      <c r="F317" s="16"/>
    </row>
    <row r="318" spans="1:6" s="5" customFormat="1" ht="23.25" customHeight="1">
      <c r="A318" s="18"/>
      <c r="B318" s="44"/>
      <c r="C318" s="44"/>
      <c r="D318" s="61" t="s">
        <v>87</v>
      </c>
      <c r="E318" s="54" t="s">
        <v>582</v>
      </c>
      <c r="F318" s="16"/>
    </row>
    <row r="319" spans="1:6" s="5" customFormat="1" ht="23.25" customHeight="1">
      <c r="A319" s="18"/>
      <c r="B319" s="44"/>
      <c r="C319" s="44"/>
      <c r="D319" s="61" t="s">
        <v>86</v>
      </c>
      <c r="E319" s="57">
        <f>E318/E317*100</f>
        <v>75.94333333333334</v>
      </c>
      <c r="F319" s="16"/>
    </row>
    <row r="320" spans="1:6" s="5" customFormat="1" ht="25.5" customHeight="1">
      <c r="A320" s="18"/>
      <c r="B320" s="52"/>
      <c r="C320" s="52"/>
      <c r="D320" s="53" t="s">
        <v>208</v>
      </c>
      <c r="E320" s="54" t="s">
        <v>506</v>
      </c>
      <c r="F320" s="16"/>
    </row>
    <row r="321" spans="1:6" s="5" customFormat="1" ht="23.25" customHeight="1">
      <c r="A321" s="18"/>
      <c r="B321" s="52"/>
      <c r="C321" s="52"/>
      <c r="D321" s="61" t="s">
        <v>87</v>
      </c>
      <c r="E321" s="54" t="s">
        <v>583</v>
      </c>
      <c r="F321" s="16"/>
    </row>
    <row r="322" spans="1:6" s="5" customFormat="1" ht="23.25" customHeight="1">
      <c r="A322" s="18"/>
      <c r="B322" s="52"/>
      <c r="C322" s="52"/>
      <c r="D322" s="61" t="s">
        <v>86</v>
      </c>
      <c r="E322" s="57">
        <f>E321/E320*100</f>
        <v>69.43416204862935</v>
      </c>
      <c r="F322" s="16"/>
    </row>
    <row r="323" spans="1:6" s="5" customFormat="1" ht="78.75" customHeight="1">
      <c r="A323" s="18"/>
      <c r="B323" s="52"/>
      <c r="C323" s="52"/>
      <c r="D323" s="53" t="s">
        <v>299</v>
      </c>
      <c r="E323" s="54" t="s">
        <v>575</v>
      </c>
      <c r="F323" s="19"/>
    </row>
    <row r="324" spans="1:6" s="5" customFormat="1" ht="24" customHeight="1">
      <c r="A324" s="18"/>
      <c r="B324" s="52"/>
      <c r="C324" s="52"/>
      <c r="D324" s="61" t="s">
        <v>87</v>
      </c>
      <c r="E324" s="54" t="s">
        <v>632</v>
      </c>
      <c r="F324" s="25"/>
    </row>
    <row r="325" spans="1:6" s="5" customFormat="1" ht="24.75" customHeight="1">
      <c r="A325" s="18"/>
      <c r="B325" s="52"/>
      <c r="C325" s="52"/>
      <c r="D325" s="61" t="s">
        <v>86</v>
      </c>
      <c r="E325" s="57">
        <f>E324/E323*100</f>
        <v>94.57545115121344</v>
      </c>
      <c r="F325" s="19"/>
    </row>
    <row r="326" spans="1:7" s="5" customFormat="1" ht="61.5" customHeight="1">
      <c r="A326" s="18"/>
      <c r="B326" s="52"/>
      <c r="C326" s="52"/>
      <c r="D326" s="53" t="s">
        <v>488</v>
      </c>
      <c r="E326" s="54" t="s">
        <v>404</v>
      </c>
      <c r="F326" s="16"/>
      <c r="G326" s="34"/>
    </row>
    <row r="327" spans="1:6" s="5" customFormat="1" ht="22.5" customHeight="1">
      <c r="A327" s="18"/>
      <c r="B327" s="52"/>
      <c r="C327" s="52"/>
      <c r="D327" s="61" t="s">
        <v>87</v>
      </c>
      <c r="E327" s="54" t="s">
        <v>584</v>
      </c>
      <c r="F327" s="23"/>
    </row>
    <row r="328" spans="1:6" s="5" customFormat="1" ht="21.75" customHeight="1">
      <c r="A328" s="18"/>
      <c r="B328" s="52"/>
      <c r="C328" s="52"/>
      <c r="D328" s="61" t="s">
        <v>86</v>
      </c>
      <c r="E328" s="57">
        <f>E327/E326*100</f>
        <v>95.94</v>
      </c>
      <c r="F328" s="23"/>
    </row>
    <row r="329" spans="1:6" s="5" customFormat="1" ht="50.25" customHeight="1">
      <c r="A329" s="18"/>
      <c r="B329" s="58" t="s">
        <v>633</v>
      </c>
      <c r="C329" s="58"/>
      <c r="D329" s="59" t="s">
        <v>289</v>
      </c>
      <c r="E329" s="205">
        <f>SUM(E335+E338)</f>
        <v>50300</v>
      </c>
      <c r="F329" s="23"/>
    </row>
    <row r="330" spans="1:6" s="5" customFormat="1" ht="21.75" customHeight="1">
      <c r="A330" s="18"/>
      <c r="B330" s="58"/>
      <c r="C330" s="58"/>
      <c r="D330" s="132" t="s">
        <v>87</v>
      </c>
      <c r="E330" s="205">
        <f>SUM(E336+E339)</f>
        <v>50241</v>
      </c>
      <c r="F330" s="23"/>
    </row>
    <row r="331" spans="1:6" s="5" customFormat="1" ht="21.75" customHeight="1">
      <c r="A331" s="18"/>
      <c r="B331" s="58"/>
      <c r="C331" s="58"/>
      <c r="D331" s="132" t="s">
        <v>86</v>
      </c>
      <c r="E331" s="109">
        <f>E330/E329*100</f>
        <v>99.88270377733598</v>
      </c>
      <c r="F331" s="23"/>
    </row>
    <row r="332" spans="1:6" s="5" customFormat="1" ht="63.75" customHeight="1">
      <c r="A332" s="18"/>
      <c r="B332" s="52"/>
      <c r="C332" s="52"/>
      <c r="D332" s="53" t="s">
        <v>159</v>
      </c>
      <c r="E332" s="57">
        <v>0</v>
      </c>
      <c r="F332" s="23"/>
    </row>
    <row r="333" spans="1:6" s="5" customFormat="1" ht="21.75" customHeight="1">
      <c r="A333" s="18"/>
      <c r="B333" s="52"/>
      <c r="C333" s="52"/>
      <c r="D333" s="61" t="s">
        <v>87</v>
      </c>
      <c r="E333" s="54" t="s">
        <v>129</v>
      </c>
      <c r="F333" s="23"/>
    </row>
    <row r="334" spans="1:6" s="5" customFormat="1" ht="21.75" customHeight="1">
      <c r="A334" s="18"/>
      <c r="B334" s="52"/>
      <c r="C334" s="52"/>
      <c r="D334" s="61" t="s">
        <v>86</v>
      </c>
      <c r="E334" s="57">
        <v>0</v>
      </c>
      <c r="F334" s="23"/>
    </row>
    <row r="335" spans="1:6" s="5" customFormat="1" ht="21.75" customHeight="1">
      <c r="A335" s="18"/>
      <c r="B335" s="52"/>
      <c r="C335" s="296"/>
      <c r="D335" s="222" t="s">
        <v>162</v>
      </c>
      <c r="E335" s="224" t="s">
        <v>634</v>
      </c>
      <c r="F335" s="23"/>
    </row>
    <row r="336" spans="1:6" s="5" customFormat="1" ht="21.75" customHeight="1">
      <c r="A336" s="18"/>
      <c r="B336" s="52"/>
      <c r="C336" s="296"/>
      <c r="D336" s="61" t="s">
        <v>87</v>
      </c>
      <c r="E336" s="224" t="s">
        <v>634</v>
      </c>
      <c r="F336" s="23"/>
    </row>
    <row r="337" spans="1:6" s="5" customFormat="1" ht="21.75" customHeight="1">
      <c r="A337" s="18"/>
      <c r="B337" s="52"/>
      <c r="C337" s="296"/>
      <c r="D337" s="61" t="s">
        <v>86</v>
      </c>
      <c r="E337" s="57">
        <f>E336/E335*100</f>
        <v>100</v>
      </c>
      <c r="F337" s="23"/>
    </row>
    <row r="338" spans="1:6" s="5" customFormat="1" ht="78.75" customHeight="1">
      <c r="A338" s="18"/>
      <c r="B338" s="52"/>
      <c r="C338" s="223"/>
      <c r="D338" s="222" t="s">
        <v>299</v>
      </c>
      <c r="E338" s="224" t="s">
        <v>301</v>
      </c>
      <c r="F338" s="23"/>
    </row>
    <row r="339" spans="1:6" s="5" customFormat="1" ht="21.75" customHeight="1">
      <c r="A339" s="18"/>
      <c r="B339" s="52"/>
      <c r="C339" s="52"/>
      <c r="D339" s="61" t="s">
        <v>87</v>
      </c>
      <c r="E339" s="224" t="s">
        <v>635</v>
      </c>
      <c r="F339" s="23"/>
    </row>
    <row r="340" spans="1:6" s="5" customFormat="1" ht="21.75" customHeight="1">
      <c r="A340" s="18"/>
      <c r="B340" s="52"/>
      <c r="C340" s="52"/>
      <c r="D340" s="61" t="s">
        <v>86</v>
      </c>
      <c r="E340" s="57">
        <f>E339/E338*100</f>
        <v>99.882</v>
      </c>
      <c r="F340" s="23"/>
    </row>
    <row r="341" spans="1:6" s="5" customFormat="1" ht="21" customHeight="1">
      <c r="A341" s="17"/>
      <c r="B341" s="58" t="s">
        <v>507</v>
      </c>
      <c r="C341" s="58"/>
      <c r="D341" s="59" t="s">
        <v>508</v>
      </c>
      <c r="E341" s="205">
        <v>3300</v>
      </c>
      <c r="F341" s="226"/>
    </row>
    <row r="342" spans="1:6" s="5" customFormat="1" ht="24" customHeight="1">
      <c r="A342" s="17"/>
      <c r="B342" s="58"/>
      <c r="C342" s="58"/>
      <c r="D342" s="132" t="s">
        <v>87</v>
      </c>
      <c r="E342" s="205">
        <v>3300</v>
      </c>
      <c r="F342" s="16"/>
    </row>
    <row r="343" spans="1:6" s="5" customFormat="1" ht="22.5" customHeight="1">
      <c r="A343" s="17"/>
      <c r="B343" s="58"/>
      <c r="C343" s="58"/>
      <c r="D343" s="132" t="s">
        <v>86</v>
      </c>
      <c r="E343" s="109">
        <f>E342/E341*100</f>
        <v>100</v>
      </c>
      <c r="F343" s="16"/>
    </row>
    <row r="344" spans="1:6" s="5" customFormat="1" ht="60" customHeight="1">
      <c r="A344" s="17"/>
      <c r="B344" s="52"/>
      <c r="C344" s="52"/>
      <c r="D344" s="53" t="s">
        <v>159</v>
      </c>
      <c r="E344" s="57">
        <v>0</v>
      </c>
      <c r="F344" s="16"/>
    </row>
    <row r="345" spans="1:6" s="5" customFormat="1" ht="24" customHeight="1">
      <c r="A345" s="17"/>
      <c r="B345" s="52"/>
      <c r="C345" s="52"/>
      <c r="D345" s="61" t="s">
        <v>87</v>
      </c>
      <c r="E345" s="54" t="s">
        <v>129</v>
      </c>
      <c r="F345" s="16"/>
    </row>
    <row r="346" spans="1:6" s="5" customFormat="1" ht="21" customHeight="1">
      <c r="A346" s="17"/>
      <c r="B346" s="52"/>
      <c r="C346" s="52"/>
      <c r="D346" s="61" t="s">
        <v>86</v>
      </c>
      <c r="E346" s="57">
        <v>0</v>
      </c>
      <c r="F346" s="16"/>
    </row>
    <row r="347" spans="1:6" s="5" customFormat="1" ht="28.5" customHeight="1">
      <c r="A347" s="17"/>
      <c r="B347" s="52"/>
      <c r="C347" s="223"/>
      <c r="D347" s="222" t="s">
        <v>306</v>
      </c>
      <c r="E347" s="224" t="s">
        <v>501</v>
      </c>
      <c r="F347" s="16"/>
    </row>
    <row r="348" spans="1:6" s="5" customFormat="1" ht="18.75" customHeight="1">
      <c r="A348" s="17"/>
      <c r="B348" s="52"/>
      <c r="C348" s="52"/>
      <c r="D348" s="61" t="s">
        <v>87</v>
      </c>
      <c r="E348" s="224" t="s">
        <v>501</v>
      </c>
      <c r="F348" s="16"/>
    </row>
    <row r="349" spans="1:6" s="5" customFormat="1" ht="22.5" customHeight="1">
      <c r="A349" s="17"/>
      <c r="B349" s="52"/>
      <c r="C349" s="52"/>
      <c r="D349" s="61" t="s">
        <v>86</v>
      </c>
      <c r="E349" s="57">
        <f>E348/E347*100</f>
        <v>100</v>
      </c>
      <c r="F349" s="16"/>
    </row>
    <row r="350" spans="1:6" s="5" customFormat="1" ht="26.25" customHeight="1">
      <c r="A350" s="17"/>
      <c r="B350" s="54"/>
      <c r="C350" s="54"/>
      <c r="D350" s="59" t="s">
        <v>172</v>
      </c>
      <c r="E350" s="205">
        <f>SUM(E8+E23+E38+E47+E65+E89+E98+E107+E164+E182+E221+E230+E251+E263+E299+E329+E341)</f>
        <v>49318038.62</v>
      </c>
      <c r="F350" s="16"/>
    </row>
    <row r="351" spans="1:6" s="5" customFormat="1" ht="22.5" customHeight="1">
      <c r="A351" s="17"/>
      <c r="B351" s="299"/>
      <c r="C351" s="299"/>
      <c r="D351" s="132" t="s">
        <v>87</v>
      </c>
      <c r="E351" s="205">
        <f>SUM(E9+E24+E39+E48+E66+E90+E99+E108+E165+E183+E222+E231+E252+E264+E300+E330+E342)</f>
        <v>49593209.58999999</v>
      </c>
      <c r="F351" s="16"/>
    </row>
    <row r="352" spans="1:6" s="5" customFormat="1" ht="22.5" customHeight="1">
      <c r="A352" s="17"/>
      <c r="B352" s="294"/>
      <c r="C352" s="294"/>
      <c r="D352" s="132" t="s">
        <v>86</v>
      </c>
      <c r="E352" s="109">
        <f>E351/E350*100</f>
        <v>100.55795197396273</v>
      </c>
      <c r="F352" s="16"/>
    </row>
    <row r="353" spans="1:6" s="5" customFormat="1" ht="75.75" customHeight="1">
      <c r="A353" s="17"/>
      <c r="B353" s="44"/>
      <c r="C353" s="44"/>
      <c r="D353" s="59" t="s">
        <v>159</v>
      </c>
      <c r="E353" s="205">
        <f>SUM(E11+E26+E41+E50+E68+E92+E101+E110+E167+E185+E224+E233+E254+E266+E302+E332+E344)</f>
        <v>425733.6</v>
      </c>
      <c r="F353" s="16"/>
    </row>
    <row r="354" spans="1:6" s="5" customFormat="1" ht="26.25" customHeight="1">
      <c r="A354" s="17"/>
      <c r="B354" s="44"/>
      <c r="C354" s="44"/>
      <c r="D354" s="132" t="s">
        <v>87</v>
      </c>
      <c r="E354" s="205">
        <f>SUM(E12+E27+E42+E51+E69+E93+E102+E111+E168+E186+E225+E234+E255+E267+E303+E333+E345)</f>
        <v>425774.27999999997</v>
      </c>
      <c r="F354" s="16"/>
    </row>
    <row r="355" spans="1:6" s="5" customFormat="1" ht="19.5" customHeight="1">
      <c r="A355" s="17"/>
      <c r="B355" s="44"/>
      <c r="C355" s="44"/>
      <c r="D355" s="132" t="s">
        <v>86</v>
      </c>
      <c r="E355" s="109">
        <f>E354/E353*100</f>
        <v>100.00955527118367</v>
      </c>
      <c r="F355" s="16"/>
    </row>
    <row r="356" spans="1:6" s="5" customFormat="1" ht="22.5" customHeight="1">
      <c r="A356" s="17"/>
      <c r="B356" s="295" t="s">
        <v>171</v>
      </c>
      <c r="C356" s="291"/>
      <c r="D356" s="291"/>
      <c r="E356" s="291"/>
      <c r="F356" s="16"/>
    </row>
    <row r="357" spans="1:6" s="5" customFormat="1" ht="27" customHeight="1">
      <c r="A357" s="17"/>
      <c r="B357" s="58" t="s">
        <v>57</v>
      </c>
      <c r="C357" s="58"/>
      <c r="D357" s="59" t="s">
        <v>90</v>
      </c>
      <c r="E357" s="205">
        <f>SUM(E363+E366)</f>
        <v>336448</v>
      </c>
      <c r="F357" s="16"/>
    </row>
    <row r="358" spans="1:6" s="5" customFormat="1" ht="24.75" customHeight="1">
      <c r="A358" s="17"/>
      <c r="B358" s="58"/>
      <c r="C358" s="58"/>
      <c r="D358" s="132" t="s">
        <v>87</v>
      </c>
      <c r="E358" s="205">
        <f>SUM(E364+E367)</f>
        <v>336448</v>
      </c>
      <c r="F358" s="16"/>
    </row>
    <row r="359" spans="1:6" s="5" customFormat="1" ht="18" customHeight="1">
      <c r="A359" s="17"/>
      <c r="B359" s="58"/>
      <c r="C359" s="58"/>
      <c r="D359" s="132" t="s">
        <v>86</v>
      </c>
      <c r="E359" s="109">
        <f>E358/E357*100</f>
        <v>100</v>
      </c>
      <c r="F359" s="16"/>
    </row>
    <row r="360" spans="1:6" s="5" customFormat="1" ht="61.5" customHeight="1">
      <c r="A360" s="17"/>
      <c r="B360" s="52"/>
      <c r="C360" s="52"/>
      <c r="D360" s="53" t="s">
        <v>159</v>
      </c>
      <c r="E360" s="54" t="s">
        <v>329</v>
      </c>
      <c r="F360" s="16"/>
    </row>
    <row r="361" spans="1:6" s="5" customFormat="1" ht="23.25" customHeight="1">
      <c r="A361" s="17"/>
      <c r="B361" s="52"/>
      <c r="C361" s="52"/>
      <c r="D361" s="61" t="s">
        <v>87</v>
      </c>
      <c r="E361" s="54" t="s">
        <v>329</v>
      </c>
      <c r="F361" s="16"/>
    </row>
    <row r="362" spans="1:6" s="5" customFormat="1" ht="23.25" customHeight="1">
      <c r="A362" s="17"/>
      <c r="B362" s="52"/>
      <c r="C362" s="52"/>
      <c r="D362" s="61" t="s">
        <v>86</v>
      </c>
      <c r="E362" s="57">
        <f>E361/E360*100</f>
        <v>100</v>
      </c>
      <c r="F362" s="16"/>
    </row>
    <row r="363" spans="1:6" s="5" customFormat="1" ht="37.5" customHeight="1">
      <c r="A363" s="17"/>
      <c r="B363" s="52"/>
      <c r="C363" s="52"/>
      <c r="D363" s="53" t="s">
        <v>173</v>
      </c>
      <c r="E363" s="54" t="s">
        <v>509</v>
      </c>
      <c r="F363" s="16"/>
    </row>
    <row r="364" spans="1:6" s="5" customFormat="1" ht="23.25" customHeight="1">
      <c r="A364" s="17"/>
      <c r="B364" s="52"/>
      <c r="C364" s="52"/>
      <c r="D364" s="61" t="s">
        <v>87</v>
      </c>
      <c r="E364" s="54" t="s">
        <v>509</v>
      </c>
      <c r="F364" s="16"/>
    </row>
    <row r="365" spans="1:6" s="5" customFormat="1" ht="23.25" customHeight="1">
      <c r="A365" s="17"/>
      <c r="B365" s="52"/>
      <c r="C365" s="52"/>
      <c r="D365" s="61" t="s">
        <v>86</v>
      </c>
      <c r="E365" s="57">
        <f>E364/E363*100</f>
        <v>100</v>
      </c>
      <c r="F365" s="16"/>
    </row>
    <row r="366" spans="1:6" s="5" customFormat="1" ht="106.5" customHeight="1">
      <c r="A366" s="17"/>
      <c r="B366" s="52"/>
      <c r="C366" s="52"/>
      <c r="D366" s="134" t="s">
        <v>327</v>
      </c>
      <c r="E366" s="54" t="s">
        <v>329</v>
      </c>
      <c r="F366" s="16"/>
    </row>
    <row r="367" spans="1:6" s="5" customFormat="1" ht="21" customHeight="1">
      <c r="A367" s="17"/>
      <c r="B367" s="52"/>
      <c r="C367" s="52"/>
      <c r="D367" s="61" t="s">
        <v>87</v>
      </c>
      <c r="E367" s="54" t="s">
        <v>329</v>
      </c>
      <c r="F367" s="24"/>
    </row>
    <row r="368" spans="1:6" s="5" customFormat="1" ht="21" customHeight="1">
      <c r="A368" s="17"/>
      <c r="B368" s="52"/>
      <c r="C368" s="52"/>
      <c r="D368" s="61" t="s">
        <v>86</v>
      </c>
      <c r="E368" s="57">
        <f>E367/E366*100</f>
        <v>100</v>
      </c>
      <c r="F368" s="24"/>
    </row>
    <row r="369" spans="1:6" s="5" customFormat="1" ht="31.5" customHeight="1">
      <c r="A369" s="17"/>
      <c r="B369" s="58" t="s">
        <v>81</v>
      </c>
      <c r="C369" s="58"/>
      <c r="D369" s="59" t="s">
        <v>90</v>
      </c>
      <c r="E369" s="205">
        <f>SUM(E375+E378)</f>
        <v>1220000</v>
      </c>
      <c r="F369" s="24"/>
    </row>
    <row r="370" spans="1:6" s="5" customFormat="1" ht="21" customHeight="1">
      <c r="A370" s="17"/>
      <c r="B370" s="58"/>
      <c r="C370" s="58"/>
      <c r="D370" s="132" t="s">
        <v>87</v>
      </c>
      <c r="E370" s="205">
        <f>SUM(E376+E379)</f>
        <v>1220000</v>
      </c>
      <c r="F370" s="24"/>
    </row>
    <row r="371" spans="1:6" s="5" customFormat="1" ht="21" customHeight="1">
      <c r="A371" s="17"/>
      <c r="B371" s="58"/>
      <c r="C371" s="58"/>
      <c r="D371" s="132" t="s">
        <v>86</v>
      </c>
      <c r="E371" s="109">
        <f>E370/E369*100</f>
        <v>100</v>
      </c>
      <c r="F371" s="24"/>
    </row>
    <row r="372" spans="1:6" s="5" customFormat="1" ht="63.75" customHeight="1">
      <c r="A372" s="17"/>
      <c r="B372" s="52"/>
      <c r="C372" s="52"/>
      <c r="D372" s="53" t="s">
        <v>159</v>
      </c>
      <c r="E372" s="54" t="s">
        <v>129</v>
      </c>
      <c r="F372" s="24"/>
    </row>
    <row r="373" spans="1:6" s="5" customFormat="1" ht="20.25" customHeight="1">
      <c r="A373" s="17"/>
      <c r="B373" s="52"/>
      <c r="C373" s="52"/>
      <c r="D373" s="61" t="s">
        <v>87</v>
      </c>
      <c r="E373" s="54" t="s">
        <v>129</v>
      </c>
      <c r="F373" s="24"/>
    </row>
    <row r="374" spans="1:6" s="5" customFormat="1" ht="21" customHeight="1">
      <c r="A374" s="17"/>
      <c r="B374" s="52"/>
      <c r="C374" s="52"/>
      <c r="D374" s="61" t="s">
        <v>86</v>
      </c>
      <c r="E374" s="57">
        <v>0</v>
      </c>
      <c r="F374" s="24"/>
    </row>
    <row r="375" spans="1:6" s="5" customFormat="1" ht="75" customHeight="1">
      <c r="A375" s="17"/>
      <c r="B375" s="52"/>
      <c r="C375" s="52"/>
      <c r="D375" s="134" t="s">
        <v>300</v>
      </c>
      <c r="E375" s="54" t="s">
        <v>510</v>
      </c>
      <c r="F375" s="24"/>
    </row>
    <row r="376" spans="1:6" s="5" customFormat="1" ht="21" customHeight="1">
      <c r="A376" s="17"/>
      <c r="B376" s="52"/>
      <c r="C376" s="52"/>
      <c r="D376" s="61" t="s">
        <v>87</v>
      </c>
      <c r="E376" s="54" t="s">
        <v>510</v>
      </c>
      <c r="F376" s="24"/>
    </row>
    <row r="377" spans="1:6" s="5" customFormat="1" ht="24" customHeight="1">
      <c r="A377" s="17"/>
      <c r="B377" s="52"/>
      <c r="C377" s="52"/>
      <c r="D377" s="61" t="s">
        <v>86</v>
      </c>
      <c r="E377" s="57">
        <f>E376/E375*100</f>
        <v>100</v>
      </c>
      <c r="F377" s="24"/>
    </row>
    <row r="378" spans="1:6" s="5" customFormat="1" ht="81" customHeight="1">
      <c r="A378" s="17"/>
      <c r="B378" s="52"/>
      <c r="C378" s="52"/>
      <c r="D378" s="134" t="s">
        <v>185</v>
      </c>
      <c r="E378" s="54" t="s">
        <v>387</v>
      </c>
      <c r="F378" s="24"/>
    </row>
    <row r="379" spans="1:6" s="5" customFormat="1" ht="26.25" customHeight="1">
      <c r="A379" s="17"/>
      <c r="B379" s="52"/>
      <c r="C379" s="52"/>
      <c r="D379" s="61" t="s">
        <v>87</v>
      </c>
      <c r="E379" s="54" t="s">
        <v>387</v>
      </c>
      <c r="F379" s="24"/>
    </row>
    <row r="380" spans="1:6" s="5" customFormat="1" ht="26.25" customHeight="1">
      <c r="A380" s="17"/>
      <c r="B380" s="52"/>
      <c r="C380" s="52"/>
      <c r="D380" s="61" t="s">
        <v>86</v>
      </c>
      <c r="E380" s="57">
        <f>E379/E378*100</f>
        <v>100</v>
      </c>
      <c r="F380" s="24"/>
    </row>
    <row r="381" spans="1:6" s="5" customFormat="1" ht="26.25" customHeight="1">
      <c r="A381" s="17"/>
      <c r="B381" s="58" t="s">
        <v>130</v>
      </c>
      <c r="C381" s="58"/>
      <c r="D381" s="59" t="s">
        <v>91</v>
      </c>
      <c r="E381" s="205">
        <f>SUM(E387+E390)</f>
        <v>27400</v>
      </c>
      <c r="F381" s="24"/>
    </row>
    <row r="382" spans="1:6" s="5" customFormat="1" ht="26.25" customHeight="1">
      <c r="A382" s="17"/>
      <c r="B382" s="58"/>
      <c r="C382" s="58"/>
      <c r="D382" s="132" t="s">
        <v>87</v>
      </c>
      <c r="E382" s="205">
        <f>SUM(E388+E391)</f>
        <v>22892.55</v>
      </c>
      <c r="F382" s="24"/>
    </row>
    <row r="383" spans="1:6" s="5" customFormat="1" ht="26.25" customHeight="1">
      <c r="A383" s="17"/>
      <c r="B383" s="58"/>
      <c r="C383" s="58"/>
      <c r="D383" s="132" t="s">
        <v>86</v>
      </c>
      <c r="E383" s="109">
        <f>E382/E381*100</f>
        <v>83.54945255474452</v>
      </c>
      <c r="F383" s="24"/>
    </row>
    <row r="384" spans="1:6" s="5" customFormat="1" ht="57" customHeight="1">
      <c r="A384" s="17"/>
      <c r="B384" s="52"/>
      <c r="C384" s="52"/>
      <c r="D384" s="53" t="s">
        <v>159</v>
      </c>
      <c r="E384" s="54" t="s">
        <v>129</v>
      </c>
      <c r="F384" s="24"/>
    </row>
    <row r="385" spans="1:6" s="5" customFormat="1" ht="26.25" customHeight="1">
      <c r="A385" s="17"/>
      <c r="B385" s="52"/>
      <c r="C385" s="52"/>
      <c r="D385" s="61" t="s">
        <v>87</v>
      </c>
      <c r="E385" s="54" t="s">
        <v>129</v>
      </c>
      <c r="F385" s="24"/>
    </row>
    <row r="386" spans="1:6" s="5" customFormat="1" ht="26.25" customHeight="1">
      <c r="A386" s="17"/>
      <c r="B386" s="52"/>
      <c r="C386" s="52"/>
      <c r="D386" s="61" t="s">
        <v>86</v>
      </c>
      <c r="E386" s="57">
        <v>0</v>
      </c>
      <c r="F386" s="24"/>
    </row>
    <row r="387" spans="1:6" s="5" customFormat="1" ht="45.75" customHeight="1">
      <c r="A387" s="17"/>
      <c r="B387" s="52"/>
      <c r="C387" s="52"/>
      <c r="D387" s="134" t="s">
        <v>328</v>
      </c>
      <c r="E387" s="54" t="s">
        <v>511</v>
      </c>
      <c r="F387" s="24"/>
    </row>
    <row r="388" spans="1:6" s="5" customFormat="1" ht="26.25" customHeight="1">
      <c r="A388" s="17"/>
      <c r="B388" s="52"/>
      <c r="C388" s="52"/>
      <c r="D388" s="61" t="s">
        <v>87</v>
      </c>
      <c r="E388" s="54" t="s">
        <v>512</v>
      </c>
      <c r="F388" s="24"/>
    </row>
    <row r="389" spans="1:6" s="5" customFormat="1" ht="26.25" customHeight="1">
      <c r="A389" s="17"/>
      <c r="B389" s="52"/>
      <c r="C389" s="52"/>
      <c r="D389" s="61" t="s">
        <v>86</v>
      </c>
      <c r="E389" s="57">
        <f>E388/E387*100</f>
        <v>84.71916666666667</v>
      </c>
      <c r="F389" s="24"/>
    </row>
    <row r="390" spans="1:6" s="5" customFormat="1" ht="52.5" customHeight="1">
      <c r="A390" s="17"/>
      <c r="B390" s="52"/>
      <c r="C390" s="52"/>
      <c r="D390" s="53" t="s">
        <v>173</v>
      </c>
      <c r="E390" s="54" t="s">
        <v>360</v>
      </c>
      <c r="F390" s="24"/>
    </row>
    <row r="391" spans="1:6" s="5" customFormat="1" ht="26.25" customHeight="1">
      <c r="A391" s="17"/>
      <c r="B391" s="52"/>
      <c r="C391" s="52"/>
      <c r="D391" s="61" t="s">
        <v>87</v>
      </c>
      <c r="E391" s="54" t="s">
        <v>588</v>
      </c>
      <c r="F391" s="24"/>
    </row>
    <row r="392" spans="1:6" s="5" customFormat="1" ht="26.25" customHeight="1">
      <c r="A392" s="17"/>
      <c r="B392" s="52"/>
      <c r="C392" s="52"/>
      <c r="D392" s="61" t="s">
        <v>86</v>
      </c>
      <c r="E392" s="57">
        <f>E391/E390*100</f>
        <v>83.43716</v>
      </c>
      <c r="F392" s="24"/>
    </row>
    <row r="393" spans="1:6" s="5" customFormat="1" ht="42" customHeight="1">
      <c r="A393" s="17"/>
      <c r="B393" s="58" t="s">
        <v>133</v>
      </c>
      <c r="C393" s="58"/>
      <c r="D393" s="59" t="s">
        <v>309</v>
      </c>
      <c r="E393" s="205">
        <v>11000</v>
      </c>
      <c r="F393" s="24"/>
    </row>
    <row r="394" spans="1:6" s="5" customFormat="1" ht="26.25" customHeight="1">
      <c r="A394" s="17"/>
      <c r="B394" s="58"/>
      <c r="C394" s="58"/>
      <c r="D394" s="132" t="s">
        <v>87</v>
      </c>
      <c r="E394" s="205">
        <v>11000</v>
      </c>
      <c r="F394" s="24"/>
    </row>
    <row r="395" spans="1:6" s="5" customFormat="1" ht="26.25" customHeight="1">
      <c r="A395" s="17"/>
      <c r="B395" s="58"/>
      <c r="C395" s="58"/>
      <c r="D395" s="132" t="s">
        <v>86</v>
      </c>
      <c r="E395" s="109">
        <f>E394/E393*100</f>
        <v>100</v>
      </c>
      <c r="F395" s="24"/>
    </row>
    <row r="396" spans="1:6" s="5" customFormat="1" ht="66" customHeight="1">
      <c r="A396" s="17"/>
      <c r="B396" s="52"/>
      <c r="C396" s="52"/>
      <c r="D396" s="53" t="s">
        <v>159</v>
      </c>
      <c r="E396" s="54" t="s">
        <v>129</v>
      </c>
      <c r="F396" s="24"/>
    </row>
    <row r="397" spans="1:6" s="5" customFormat="1" ht="26.25" customHeight="1">
      <c r="A397" s="17"/>
      <c r="B397" s="52"/>
      <c r="C397" s="52"/>
      <c r="D397" s="61" t="s">
        <v>87</v>
      </c>
      <c r="E397" s="54" t="s">
        <v>129</v>
      </c>
      <c r="F397" s="24"/>
    </row>
    <row r="398" spans="1:6" s="5" customFormat="1" ht="26.25" customHeight="1">
      <c r="A398" s="17"/>
      <c r="B398" s="52"/>
      <c r="C398" s="52"/>
      <c r="D398" s="61" t="s">
        <v>86</v>
      </c>
      <c r="E398" s="57">
        <v>0</v>
      </c>
      <c r="F398" s="24"/>
    </row>
    <row r="399" spans="1:6" s="5" customFormat="1" ht="68.25" customHeight="1">
      <c r="A399" s="17"/>
      <c r="B399" s="52"/>
      <c r="C399" s="52"/>
      <c r="D399" s="134" t="s">
        <v>185</v>
      </c>
      <c r="E399" s="54" t="s">
        <v>399</v>
      </c>
      <c r="F399" s="24"/>
    </row>
    <row r="400" spans="1:6" s="5" customFormat="1" ht="26.25" customHeight="1">
      <c r="A400" s="17"/>
      <c r="B400" s="52"/>
      <c r="C400" s="52"/>
      <c r="D400" s="61" t="s">
        <v>87</v>
      </c>
      <c r="E400" s="54" t="s">
        <v>399</v>
      </c>
      <c r="F400" s="24"/>
    </row>
    <row r="401" spans="1:6" s="5" customFormat="1" ht="26.25" customHeight="1">
      <c r="A401" s="17"/>
      <c r="B401" s="52"/>
      <c r="C401" s="52"/>
      <c r="D401" s="61" t="s">
        <v>86</v>
      </c>
      <c r="E401" s="57">
        <f>E400/E399*100</f>
        <v>100</v>
      </c>
      <c r="F401" s="24"/>
    </row>
    <row r="402" spans="1:6" s="5" customFormat="1" ht="26.25" customHeight="1">
      <c r="A402" s="17"/>
      <c r="B402" s="58" t="s">
        <v>135</v>
      </c>
      <c r="C402" s="58"/>
      <c r="D402" s="59" t="s">
        <v>93</v>
      </c>
      <c r="E402" s="205">
        <f>SUM(E408+E411)</f>
        <v>3991849.47</v>
      </c>
      <c r="F402" s="24"/>
    </row>
    <row r="403" spans="1:6" s="5" customFormat="1" ht="26.25" customHeight="1">
      <c r="A403" s="17"/>
      <c r="B403" s="58"/>
      <c r="C403" s="58"/>
      <c r="D403" s="132" t="s">
        <v>87</v>
      </c>
      <c r="E403" s="205">
        <f>SUM(E409+E412)</f>
        <v>3991849.47</v>
      </c>
      <c r="F403" s="24"/>
    </row>
    <row r="404" spans="1:6" s="5" customFormat="1" ht="26.25" customHeight="1">
      <c r="A404" s="17"/>
      <c r="B404" s="58"/>
      <c r="C404" s="58"/>
      <c r="D404" s="132" t="s">
        <v>86</v>
      </c>
      <c r="E404" s="109">
        <f>E403/E402*100</f>
        <v>100</v>
      </c>
      <c r="F404" s="24"/>
    </row>
    <row r="405" spans="1:6" s="5" customFormat="1" ht="58.5" customHeight="1">
      <c r="A405" s="17"/>
      <c r="B405" s="52"/>
      <c r="C405" s="52"/>
      <c r="D405" s="53" t="s">
        <v>159</v>
      </c>
      <c r="E405" s="54" t="s">
        <v>129</v>
      </c>
      <c r="F405" s="24"/>
    </row>
    <row r="406" spans="1:6" s="5" customFormat="1" ht="26.25" customHeight="1">
      <c r="A406" s="17"/>
      <c r="B406" s="52"/>
      <c r="C406" s="52"/>
      <c r="D406" s="61" t="s">
        <v>87</v>
      </c>
      <c r="E406" s="54" t="s">
        <v>129</v>
      </c>
      <c r="F406" s="24"/>
    </row>
    <row r="407" spans="1:6" s="5" customFormat="1" ht="26.25" customHeight="1">
      <c r="A407" s="17"/>
      <c r="B407" s="52"/>
      <c r="C407" s="52"/>
      <c r="D407" s="61" t="s">
        <v>86</v>
      </c>
      <c r="E407" s="57">
        <v>0</v>
      </c>
      <c r="F407" s="24"/>
    </row>
    <row r="408" spans="1:6" s="5" customFormat="1" ht="96.75" customHeight="1">
      <c r="A408" s="17"/>
      <c r="B408" s="52"/>
      <c r="C408" s="52"/>
      <c r="D408" s="53" t="s">
        <v>589</v>
      </c>
      <c r="E408" s="54" t="s">
        <v>590</v>
      </c>
      <c r="F408" s="24"/>
    </row>
    <row r="409" spans="1:6" s="5" customFormat="1" ht="26.25" customHeight="1">
      <c r="A409" s="17"/>
      <c r="B409" s="52"/>
      <c r="C409" s="52"/>
      <c r="D409" s="61" t="s">
        <v>87</v>
      </c>
      <c r="E409" s="54" t="s">
        <v>590</v>
      </c>
      <c r="F409" s="24"/>
    </row>
    <row r="410" spans="1:6" s="5" customFormat="1" ht="26.25" customHeight="1">
      <c r="A410" s="17"/>
      <c r="B410" s="52"/>
      <c r="C410" s="52"/>
      <c r="D410" s="61" t="s">
        <v>86</v>
      </c>
      <c r="E410" s="57">
        <f>E409/E408*100</f>
        <v>100</v>
      </c>
      <c r="F410" s="24"/>
    </row>
    <row r="411" spans="1:6" s="5" customFormat="1" ht="69.75" customHeight="1">
      <c r="A411" s="17"/>
      <c r="B411" s="52"/>
      <c r="C411" s="52"/>
      <c r="D411" s="53" t="s">
        <v>592</v>
      </c>
      <c r="E411" s="54" t="s">
        <v>591</v>
      </c>
      <c r="F411" s="24"/>
    </row>
    <row r="412" spans="1:6" s="5" customFormat="1" ht="26.25" customHeight="1">
      <c r="A412" s="17"/>
      <c r="B412" s="52"/>
      <c r="C412" s="52"/>
      <c r="D412" s="61" t="s">
        <v>87</v>
      </c>
      <c r="E412" s="54" t="s">
        <v>591</v>
      </c>
      <c r="F412" s="24"/>
    </row>
    <row r="413" spans="1:6" s="5" customFormat="1" ht="26.25" customHeight="1">
      <c r="A413" s="17"/>
      <c r="B413" s="52"/>
      <c r="C413" s="52"/>
      <c r="D413" s="61" t="s">
        <v>86</v>
      </c>
      <c r="E413" s="57">
        <f>E412/E411*100</f>
        <v>100</v>
      </c>
      <c r="F413" s="24"/>
    </row>
    <row r="414" spans="1:6" s="5" customFormat="1" ht="25.5" customHeight="1">
      <c r="A414" s="17"/>
      <c r="B414" s="58" t="s">
        <v>123</v>
      </c>
      <c r="C414" s="58"/>
      <c r="D414" s="59" t="s">
        <v>94</v>
      </c>
      <c r="E414" s="205">
        <f>SUM(E420+E423)</f>
        <v>468300</v>
      </c>
      <c r="F414" s="24"/>
    </row>
    <row r="415" spans="1:6" s="5" customFormat="1" ht="26.25" customHeight="1">
      <c r="A415" s="17"/>
      <c r="B415" s="58"/>
      <c r="C415" s="58"/>
      <c r="D415" s="132" t="s">
        <v>87</v>
      </c>
      <c r="E415" s="205">
        <f>SUM(E421+E424)</f>
        <v>468300</v>
      </c>
      <c r="F415" s="24"/>
    </row>
    <row r="416" spans="1:6" s="5" customFormat="1" ht="26.25" customHeight="1">
      <c r="A416" s="17"/>
      <c r="B416" s="58"/>
      <c r="C416" s="58"/>
      <c r="D416" s="132" t="s">
        <v>86</v>
      </c>
      <c r="E416" s="109">
        <f>E415/E414*100</f>
        <v>100</v>
      </c>
      <c r="F416" s="24"/>
    </row>
    <row r="417" spans="1:6" s="5" customFormat="1" ht="65.25" customHeight="1">
      <c r="A417" s="17"/>
      <c r="B417" s="52"/>
      <c r="C417" s="52"/>
      <c r="D417" s="53" t="s">
        <v>159</v>
      </c>
      <c r="E417" s="54" t="s">
        <v>129</v>
      </c>
      <c r="F417" s="24"/>
    </row>
    <row r="418" spans="1:6" s="5" customFormat="1" ht="26.25" customHeight="1">
      <c r="A418" s="17"/>
      <c r="B418" s="52"/>
      <c r="C418" s="52"/>
      <c r="D418" s="61" t="s">
        <v>87</v>
      </c>
      <c r="E418" s="54" t="s">
        <v>129</v>
      </c>
      <c r="F418" s="24"/>
    </row>
    <row r="419" spans="1:6" s="5" customFormat="1" ht="26.25" customHeight="1">
      <c r="A419" s="17"/>
      <c r="B419" s="52"/>
      <c r="C419" s="52"/>
      <c r="D419" s="61" t="s">
        <v>86</v>
      </c>
      <c r="E419" s="57">
        <v>0</v>
      </c>
      <c r="F419" s="24"/>
    </row>
    <row r="420" spans="1:6" s="5" customFormat="1" ht="84.75" customHeight="1">
      <c r="A420" s="17"/>
      <c r="B420" s="52"/>
      <c r="C420" s="52"/>
      <c r="D420" s="53" t="s">
        <v>616</v>
      </c>
      <c r="E420" s="54" t="s">
        <v>617</v>
      </c>
      <c r="F420" s="24"/>
    </row>
    <row r="421" spans="1:6" s="5" customFormat="1" ht="26.25" customHeight="1">
      <c r="A421" s="17"/>
      <c r="B421" s="52"/>
      <c r="C421" s="52"/>
      <c r="D421" s="61" t="s">
        <v>87</v>
      </c>
      <c r="E421" s="54" t="s">
        <v>617</v>
      </c>
      <c r="F421" s="24"/>
    </row>
    <row r="422" spans="1:6" s="5" customFormat="1" ht="26.25" customHeight="1">
      <c r="A422" s="17"/>
      <c r="B422" s="52"/>
      <c r="C422" s="52"/>
      <c r="D422" s="61" t="s">
        <v>86</v>
      </c>
      <c r="E422" s="57">
        <f>E421/E420*100</f>
        <v>100</v>
      </c>
      <c r="F422" s="24"/>
    </row>
    <row r="423" spans="1:6" s="5" customFormat="1" ht="75" customHeight="1">
      <c r="A423" s="17"/>
      <c r="B423" s="52"/>
      <c r="C423" s="52"/>
      <c r="D423" s="53" t="s">
        <v>618</v>
      </c>
      <c r="E423" s="54" t="s">
        <v>401</v>
      </c>
      <c r="F423" s="24"/>
    </row>
    <row r="424" spans="1:6" s="5" customFormat="1" ht="26.25" customHeight="1">
      <c r="A424" s="17"/>
      <c r="B424" s="52"/>
      <c r="C424" s="52"/>
      <c r="D424" s="61" t="s">
        <v>87</v>
      </c>
      <c r="E424" s="54" t="s">
        <v>401</v>
      </c>
      <c r="F424" s="24"/>
    </row>
    <row r="425" spans="1:6" s="5" customFormat="1" ht="26.25" customHeight="1">
      <c r="A425" s="17"/>
      <c r="B425" s="52"/>
      <c r="C425" s="52"/>
      <c r="D425" s="61" t="s">
        <v>86</v>
      </c>
      <c r="E425" s="57">
        <f>E424/E423*100</f>
        <v>100</v>
      </c>
      <c r="F425" s="24"/>
    </row>
    <row r="426" spans="1:6" s="5" customFormat="1" ht="28.5" customHeight="1">
      <c r="A426" s="17"/>
      <c r="B426" s="294"/>
      <c r="C426" s="294"/>
      <c r="D426" s="59" t="s">
        <v>174</v>
      </c>
      <c r="E426" s="297">
        <f>SUM(E357+E369+E381+E393+E402+E414)</f>
        <v>6054997.470000001</v>
      </c>
      <c r="F426" s="24"/>
    </row>
    <row r="427" spans="1:6" s="5" customFormat="1" ht="26.25" customHeight="1">
      <c r="A427" s="17"/>
      <c r="B427" s="52"/>
      <c r="C427" s="294"/>
      <c r="D427" s="132" t="s">
        <v>87</v>
      </c>
      <c r="E427" s="297">
        <f>SUM(E358+E370+E382+E394+E403+E415)</f>
        <v>6050490.0200000005</v>
      </c>
      <c r="F427" s="24"/>
    </row>
    <row r="428" spans="1:6" s="5" customFormat="1" ht="26.25" customHeight="1">
      <c r="A428" s="17"/>
      <c r="B428" s="52"/>
      <c r="C428" s="294"/>
      <c r="D428" s="132" t="s">
        <v>86</v>
      </c>
      <c r="E428" s="298">
        <f>E427/E426*100</f>
        <v>99.9255581852456</v>
      </c>
      <c r="F428" s="24"/>
    </row>
    <row r="429" spans="1:6" s="5" customFormat="1" ht="62.25" customHeight="1">
      <c r="A429" s="17"/>
      <c r="B429" s="58"/>
      <c r="C429" s="294"/>
      <c r="D429" s="53" t="s">
        <v>159</v>
      </c>
      <c r="E429" s="297">
        <f>SUM(E360+E372+E384+E396+E405+E417)</f>
        <v>249448</v>
      </c>
      <c r="F429" s="24"/>
    </row>
    <row r="430" spans="1:6" s="5" customFormat="1" ht="28.5" customHeight="1">
      <c r="A430" s="17"/>
      <c r="B430" s="58"/>
      <c r="C430" s="52"/>
      <c r="D430" s="61" t="s">
        <v>87</v>
      </c>
      <c r="E430" s="297">
        <f>SUM(E361+E373+E385+E397+E406+E418)</f>
        <v>249448</v>
      </c>
      <c r="F430" s="24"/>
    </row>
    <row r="431" spans="1:6" s="5" customFormat="1" ht="21.75" customHeight="1">
      <c r="A431" s="17"/>
      <c r="B431" s="58"/>
      <c r="C431" s="52"/>
      <c r="D431" s="61" t="s">
        <v>86</v>
      </c>
      <c r="E431" s="298">
        <f>E430/E429*100</f>
        <v>100</v>
      </c>
      <c r="F431" s="24"/>
    </row>
    <row r="432" spans="1:6" s="5" customFormat="1" ht="30" customHeight="1">
      <c r="A432" s="17"/>
      <c r="B432" s="58"/>
      <c r="C432" s="58"/>
      <c r="D432" s="59" t="s">
        <v>175</v>
      </c>
      <c r="E432" s="205">
        <f>SUM(E350+E426)</f>
        <v>55373036.089999996</v>
      </c>
      <c r="F432" s="24"/>
    </row>
    <row r="433" spans="1:7" s="5" customFormat="1" ht="23.25" customHeight="1">
      <c r="A433" s="17"/>
      <c r="B433" s="58"/>
      <c r="C433" s="58"/>
      <c r="D433" s="132" t="s">
        <v>87</v>
      </c>
      <c r="E433" s="205">
        <f>SUM(E351+E427)</f>
        <v>55643699.60999999</v>
      </c>
      <c r="F433" s="24"/>
      <c r="G433" s="337"/>
    </row>
    <row r="434" spans="1:6" s="5" customFormat="1" ht="20.25" customHeight="1">
      <c r="A434" s="17"/>
      <c r="B434" s="58"/>
      <c r="C434" s="58"/>
      <c r="D434" s="132" t="s">
        <v>86</v>
      </c>
      <c r="E434" s="109">
        <f>E433/E432*100</f>
        <v>100.48880021597529</v>
      </c>
      <c r="F434" s="24"/>
    </row>
    <row r="435" spans="1:6" s="5" customFormat="1" ht="76.5" customHeight="1">
      <c r="A435" s="17"/>
      <c r="B435" s="300"/>
      <c r="C435" s="58"/>
      <c r="D435" s="59" t="s">
        <v>176</v>
      </c>
      <c r="E435" s="205">
        <f>SUM(E353+E429)</f>
        <v>675181.6</v>
      </c>
      <c r="F435" s="24"/>
    </row>
    <row r="436" spans="1:6" s="5" customFormat="1" ht="21.75" customHeight="1">
      <c r="A436" s="17"/>
      <c r="B436" s="300"/>
      <c r="C436" s="58"/>
      <c r="D436" s="132" t="s">
        <v>87</v>
      </c>
      <c r="E436" s="205">
        <f>SUM(E354+E430)</f>
        <v>675222.28</v>
      </c>
      <c r="F436" s="24"/>
    </row>
    <row r="437" spans="1:6" s="5" customFormat="1" ht="21" customHeight="1">
      <c r="A437" s="17"/>
      <c r="B437" s="300"/>
      <c r="C437" s="58"/>
      <c r="D437" s="132" t="s">
        <v>86</v>
      </c>
      <c r="E437" s="109">
        <f>E436/E435*100</f>
        <v>100.00602504570624</v>
      </c>
      <c r="F437" s="24"/>
    </row>
    <row r="438" spans="2:5" ht="12.75">
      <c r="B438" s="32"/>
      <c r="C438" s="33"/>
      <c r="D438" s="33"/>
      <c r="E438" s="33"/>
    </row>
    <row r="439" spans="2:5" ht="12.75">
      <c r="B439" s="32"/>
      <c r="C439" s="33"/>
      <c r="D439" s="33"/>
      <c r="E439" s="33"/>
    </row>
    <row r="440" spans="2:5" ht="12.75">
      <c r="B440" s="32"/>
      <c r="C440" s="33"/>
      <c r="D440" s="33"/>
      <c r="E440" s="33"/>
    </row>
    <row r="441" spans="2:5" ht="12.75">
      <c r="B441" s="32"/>
      <c r="C441" s="33"/>
      <c r="D441" s="33"/>
      <c r="E441" s="33"/>
    </row>
    <row r="442" spans="2:5" ht="12.75">
      <c r="B442" s="32"/>
      <c r="C442" s="33"/>
      <c r="D442" s="33"/>
      <c r="E442" s="33"/>
    </row>
    <row r="443" spans="2:5" ht="12.75">
      <c r="B443" s="1"/>
      <c r="C443" s="33"/>
      <c r="D443" s="33"/>
      <c r="E443" s="33"/>
    </row>
    <row r="444" spans="2:5" ht="12.75">
      <c r="B444" s="1"/>
      <c r="C444" s="33"/>
      <c r="D444" s="33"/>
      <c r="E444" s="33"/>
    </row>
    <row r="445" spans="2:5" ht="12.75">
      <c r="B445" s="1"/>
      <c r="C445" s="33"/>
      <c r="D445" s="33"/>
      <c r="E445" s="33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</sheetData>
  <sheetProtection/>
  <mergeCells count="1">
    <mergeCell ref="C305:D305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99"/>
  <sheetViews>
    <sheetView zoomScalePageLayoutView="0" workbookViewId="0" topLeftCell="A238">
      <selection activeCell="E247" sqref="E247"/>
    </sheetView>
  </sheetViews>
  <sheetFormatPr defaultColWidth="9.140625" defaultRowHeight="12.75"/>
  <cols>
    <col min="1" max="1" width="1.421875" style="0" customWidth="1"/>
    <col min="2" max="2" width="2.8515625" style="0" customWidth="1"/>
    <col min="3" max="3" width="4.57421875" style="0" customWidth="1"/>
    <col min="4" max="4" width="14.421875" style="0" customWidth="1"/>
    <col min="5" max="5" width="9.8515625" style="0" customWidth="1"/>
    <col min="6" max="6" width="10.28125" style="0" customWidth="1"/>
    <col min="7" max="7" width="10.140625" style="0" customWidth="1"/>
    <col min="8" max="8" width="9.7109375" style="0" customWidth="1"/>
    <col min="9" max="9" width="10.00390625" style="0" customWidth="1"/>
    <col min="10" max="10" width="9.421875" style="0" customWidth="1"/>
    <col min="11" max="11" width="10.140625" style="0" customWidth="1"/>
    <col min="12" max="12" width="8.00390625" style="0" customWidth="1"/>
    <col min="13" max="13" width="6.7109375" style="0" customWidth="1"/>
    <col min="14" max="14" width="8.00390625" style="0" customWidth="1"/>
    <col min="15" max="15" width="8.140625" style="0" customWidth="1"/>
    <col min="16" max="16" width="9.00390625" style="0" customWidth="1"/>
    <col min="17" max="17" width="6.8515625" style="0" customWidth="1"/>
    <col min="18" max="18" width="3.7109375" style="0" customWidth="1"/>
    <col min="19" max="19" width="3.8515625" style="0" customWidth="1"/>
  </cols>
  <sheetData>
    <row r="1" ht="1.5" customHeight="1"/>
    <row r="2" ht="12.75" hidden="1"/>
    <row r="3" spans="1:19" ht="20.25" customHeight="1">
      <c r="A3" s="33"/>
      <c r="B3" s="33"/>
      <c r="C3" s="33"/>
      <c r="D3" s="33"/>
      <c r="E3" s="33"/>
      <c r="F3" s="2" t="s">
        <v>638</v>
      </c>
      <c r="G3" s="12"/>
      <c r="H3" s="12"/>
      <c r="I3" s="2"/>
      <c r="J3" s="2"/>
      <c r="K3" s="2"/>
      <c r="L3" s="2"/>
      <c r="M3" s="33"/>
      <c r="N3" s="33"/>
      <c r="O3" s="33"/>
      <c r="P3" s="33"/>
      <c r="Q3" s="33"/>
      <c r="R3" s="33"/>
      <c r="S3" s="33"/>
    </row>
    <row r="4" spans="1:19" ht="18" customHeight="1">
      <c r="A4" s="33"/>
      <c r="B4" s="2"/>
      <c r="C4" s="2" t="s">
        <v>642</v>
      </c>
      <c r="D4" s="346" t="s">
        <v>12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2"/>
      <c r="R4" s="2"/>
      <c r="S4" s="2"/>
    </row>
    <row r="5" spans="1:19" s="4" customFormat="1" ht="15" customHeight="1">
      <c r="A5" s="47"/>
      <c r="B5" s="345" t="s">
        <v>0</v>
      </c>
      <c r="C5" s="345" t="s">
        <v>3</v>
      </c>
      <c r="D5" s="344" t="s">
        <v>47</v>
      </c>
      <c r="E5" s="344" t="s">
        <v>144</v>
      </c>
      <c r="F5" s="344" t="s">
        <v>145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</row>
    <row r="6" spans="1:19" s="4" customFormat="1" ht="15" customHeight="1">
      <c r="A6" s="47"/>
      <c r="B6" s="345"/>
      <c r="C6" s="345"/>
      <c r="D6" s="344"/>
      <c r="E6" s="344"/>
      <c r="F6" s="344" t="s">
        <v>146</v>
      </c>
      <c r="G6" s="344" t="s">
        <v>41</v>
      </c>
      <c r="H6" s="344"/>
      <c r="I6" s="344"/>
      <c r="J6" s="344"/>
      <c r="K6" s="344"/>
      <c r="L6" s="344"/>
      <c r="M6" s="344"/>
      <c r="N6" s="344"/>
      <c r="O6" s="344" t="s">
        <v>147</v>
      </c>
      <c r="P6" s="344" t="s">
        <v>41</v>
      </c>
      <c r="Q6" s="344"/>
      <c r="R6" s="344"/>
      <c r="S6" s="344"/>
    </row>
    <row r="7" spans="1:19" s="4" customFormat="1" ht="34.5" customHeight="1">
      <c r="A7" s="47"/>
      <c r="B7" s="345"/>
      <c r="C7" s="345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 t="s">
        <v>148</v>
      </c>
      <c r="Q7" s="344" t="s">
        <v>5</v>
      </c>
      <c r="R7" s="344" t="s">
        <v>212</v>
      </c>
      <c r="S7" s="344" t="s">
        <v>213</v>
      </c>
    </row>
    <row r="8" spans="1:19" s="5" customFormat="1" ht="7.5" customHeight="1">
      <c r="A8" s="47"/>
      <c r="B8" s="345"/>
      <c r="C8" s="345"/>
      <c r="D8" s="344"/>
      <c r="E8" s="344"/>
      <c r="F8" s="344"/>
      <c r="G8" s="344" t="s">
        <v>214</v>
      </c>
      <c r="H8" s="344" t="s">
        <v>41</v>
      </c>
      <c r="I8" s="344"/>
      <c r="J8" s="344" t="s">
        <v>149</v>
      </c>
      <c r="K8" s="344" t="s">
        <v>150</v>
      </c>
      <c r="L8" s="344" t="s">
        <v>151</v>
      </c>
      <c r="M8" s="344" t="s">
        <v>152</v>
      </c>
      <c r="N8" s="344" t="s">
        <v>153</v>
      </c>
      <c r="O8" s="344"/>
      <c r="P8" s="344"/>
      <c r="Q8" s="344"/>
      <c r="R8" s="344"/>
      <c r="S8" s="344"/>
    </row>
    <row r="9" spans="1:19" ht="19.5" customHeight="1">
      <c r="A9" s="47"/>
      <c r="B9" s="345"/>
      <c r="C9" s="345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 t="s">
        <v>154</v>
      </c>
      <c r="R9" s="344"/>
      <c r="S9" s="344"/>
    </row>
    <row r="10" spans="1:19" ht="155.25" customHeight="1">
      <c r="A10" s="47"/>
      <c r="B10" s="345"/>
      <c r="C10" s="345"/>
      <c r="D10" s="344"/>
      <c r="E10" s="344"/>
      <c r="F10" s="344"/>
      <c r="G10" s="344"/>
      <c r="H10" s="312" t="s">
        <v>155</v>
      </c>
      <c r="I10" s="312" t="s">
        <v>156</v>
      </c>
      <c r="J10" s="344"/>
      <c r="K10" s="344"/>
      <c r="L10" s="344"/>
      <c r="M10" s="344"/>
      <c r="N10" s="344"/>
      <c r="O10" s="344"/>
      <c r="P10" s="344"/>
      <c r="Q10" s="344"/>
      <c r="R10" s="344"/>
      <c r="S10" s="344"/>
    </row>
    <row r="11" spans="1:19" ht="19.5" customHeight="1">
      <c r="A11" s="47"/>
      <c r="B11" s="312">
        <v>1</v>
      </c>
      <c r="C11" s="312">
        <v>2</v>
      </c>
      <c r="D11" s="312">
        <v>3</v>
      </c>
      <c r="E11" s="312">
        <v>4</v>
      </c>
      <c r="F11" s="312">
        <v>5</v>
      </c>
      <c r="G11" s="312">
        <v>6</v>
      </c>
      <c r="H11" s="312">
        <v>7</v>
      </c>
      <c r="I11" s="312">
        <v>8</v>
      </c>
      <c r="J11" s="312">
        <v>9</v>
      </c>
      <c r="K11" s="312">
        <v>10</v>
      </c>
      <c r="L11" s="312">
        <v>11</v>
      </c>
      <c r="M11" s="312">
        <v>12</v>
      </c>
      <c r="N11" s="312">
        <v>13</v>
      </c>
      <c r="O11" s="312">
        <v>14</v>
      </c>
      <c r="P11" s="312">
        <v>15</v>
      </c>
      <c r="Q11" s="312">
        <v>16</v>
      </c>
      <c r="R11" s="312">
        <v>17</v>
      </c>
      <c r="S11" s="312">
        <v>18</v>
      </c>
    </row>
    <row r="12" spans="1:20" ht="28.5" customHeight="1">
      <c r="A12" s="87"/>
      <c r="B12" s="146" t="s">
        <v>57</v>
      </c>
      <c r="C12" s="88"/>
      <c r="D12" s="89" t="s">
        <v>89</v>
      </c>
      <c r="E12" s="86">
        <f>SUM(F12+O12)</f>
        <v>2547893.92</v>
      </c>
      <c r="F12" s="86">
        <f>SUM(G12+J12+K12+L12+N12)</f>
        <v>940393.92</v>
      </c>
      <c r="G12" s="86">
        <f aca="true" t="shared" si="0" ref="G12:G81">+SUM(H12+I12)</f>
        <v>940393.92</v>
      </c>
      <c r="H12" s="147">
        <f aca="true" t="shared" si="1" ref="H12:P13">SUM(H15+H18+H21)</f>
        <v>16997.24</v>
      </c>
      <c r="I12" s="147">
        <f t="shared" si="1"/>
        <v>923396.68</v>
      </c>
      <c r="J12" s="147">
        <f t="shared" si="1"/>
        <v>0</v>
      </c>
      <c r="K12" s="147">
        <f t="shared" si="1"/>
        <v>0</v>
      </c>
      <c r="L12" s="147">
        <f t="shared" si="1"/>
        <v>0</v>
      </c>
      <c r="M12" s="147">
        <f t="shared" si="1"/>
        <v>0</v>
      </c>
      <c r="N12" s="147">
        <f t="shared" si="1"/>
        <v>0</v>
      </c>
      <c r="O12" s="147">
        <f t="shared" si="1"/>
        <v>1607500</v>
      </c>
      <c r="P12" s="147">
        <f t="shared" si="1"/>
        <v>1607500</v>
      </c>
      <c r="Q12" s="147">
        <v>0</v>
      </c>
      <c r="R12" s="334">
        <v>0</v>
      </c>
      <c r="S12" s="86">
        <v>0</v>
      </c>
      <c r="T12" s="2"/>
    </row>
    <row r="13" spans="1:20" ht="25.5" customHeight="1">
      <c r="A13" s="87"/>
      <c r="B13" s="88"/>
      <c r="C13" s="88"/>
      <c r="D13" s="315" t="s">
        <v>87</v>
      </c>
      <c r="E13" s="86">
        <f>SUM(F13+O13)</f>
        <v>1213542.2999999998</v>
      </c>
      <c r="F13" s="86">
        <f>SUM(G13+J13+K13+L13+N13)</f>
        <v>917779.6799999999</v>
      </c>
      <c r="G13" s="86">
        <f t="shared" si="0"/>
        <v>917779.6799999999</v>
      </c>
      <c r="H13" s="147">
        <f t="shared" si="1"/>
        <v>16997.24</v>
      </c>
      <c r="I13" s="147">
        <f t="shared" si="1"/>
        <v>900782.44</v>
      </c>
      <c r="J13" s="147">
        <f t="shared" si="1"/>
        <v>0</v>
      </c>
      <c r="K13" s="147">
        <f t="shared" si="1"/>
        <v>0</v>
      </c>
      <c r="L13" s="147">
        <f t="shared" si="1"/>
        <v>0</v>
      </c>
      <c r="M13" s="147">
        <f t="shared" si="1"/>
        <v>0</v>
      </c>
      <c r="N13" s="147">
        <f t="shared" si="1"/>
        <v>0</v>
      </c>
      <c r="O13" s="147">
        <f t="shared" si="1"/>
        <v>295762.62</v>
      </c>
      <c r="P13" s="147">
        <f t="shared" si="1"/>
        <v>295762.62</v>
      </c>
      <c r="Q13" s="147">
        <v>0</v>
      </c>
      <c r="R13" s="334">
        <v>0</v>
      </c>
      <c r="S13" s="86">
        <v>0</v>
      </c>
      <c r="T13" s="2"/>
    </row>
    <row r="14" spans="1:20" ht="19.5" customHeight="1">
      <c r="A14" s="87"/>
      <c r="B14" s="88"/>
      <c r="C14" s="88"/>
      <c r="D14" s="316" t="s">
        <v>86</v>
      </c>
      <c r="E14" s="313">
        <f>E13/E12*100</f>
        <v>47.62923175388714</v>
      </c>
      <c r="F14" s="313">
        <f>F13/F12*100</f>
        <v>97.59523753620184</v>
      </c>
      <c r="G14" s="313">
        <f>G13/G12*100</f>
        <v>97.59523753620184</v>
      </c>
      <c r="H14" s="313">
        <f>H13/H12*100</f>
        <v>100</v>
      </c>
      <c r="I14" s="313">
        <f>I13/I12*100</f>
        <v>97.55097235134092</v>
      </c>
      <c r="J14" s="313">
        <v>0</v>
      </c>
      <c r="K14" s="313">
        <v>0</v>
      </c>
      <c r="L14" s="313">
        <v>0</v>
      </c>
      <c r="M14" s="313">
        <v>0</v>
      </c>
      <c r="N14" s="313">
        <v>0</v>
      </c>
      <c r="O14" s="147">
        <f>SUM(O17+O20+O23)</f>
        <v>18.398918818040435</v>
      </c>
      <c r="P14" s="313">
        <f>P13/P12*100</f>
        <v>18.398918818040435</v>
      </c>
      <c r="Q14" s="313">
        <v>0</v>
      </c>
      <c r="R14" s="163">
        <v>0</v>
      </c>
      <c r="S14" s="314">
        <v>0</v>
      </c>
      <c r="T14" s="2"/>
    </row>
    <row r="15" spans="1:20" ht="38.25" customHeight="1">
      <c r="A15" s="47"/>
      <c r="B15" s="92"/>
      <c r="C15" s="93" t="s">
        <v>79</v>
      </c>
      <c r="D15" s="94" t="s">
        <v>216</v>
      </c>
      <c r="E15" s="90">
        <f>SUM(F15+O15)</f>
        <v>1607500</v>
      </c>
      <c r="F15" s="90">
        <f>SUM(G15+J15+K15+L15+N15)</f>
        <v>0</v>
      </c>
      <c r="G15" s="90">
        <f t="shared" si="0"/>
        <v>0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2">
        <v>0</v>
      </c>
      <c r="O15" s="332">
        <v>1607500</v>
      </c>
      <c r="P15" s="332">
        <v>1607500</v>
      </c>
      <c r="Q15" s="183">
        <v>0</v>
      </c>
      <c r="R15" s="163">
        <v>0</v>
      </c>
      <c r="S15" s="179">
        <v>0</v>
      </c>
      <c r="T15" s="184"/>
    </row>
    <row r="16" spans="1:19" ht="27" customHeight="1">
      <c r="A16" s="47"/>
      <c r="B16" s="92"/>
      <c r="C16" s="92"/>
      <c r="D16" s="185" t="s">
        <v>87</v>
      </c>
      <c r="E16" s="90">
        <f>SUM(F16+O16)</f>
        <v>295762.62</v>
      </c>
      <c r="F16" s="90">
        <f>SUM(G16+J16+K16+L16+N16)</f>
        <v>0</v>
      </c>
      <c r="G16" s="90">
        <f t="shared" si="0"/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295762.62</v>
      </c>
      <c r="P16" s="90">
        <v>295762.62</v>
      </c>
      <c r="Q16" s="179">
        <v>0</v>
      </c>
      <c r="R16" s="179">
        <v>0</v>
      </c>
      <c r="S16" s="179">
        <v>0</v>
      </c>
    </row>
    <row r="17" spans="1:19" ht="20.25" customHeight="1">
      <c r="A17" s="47"/>
      <c r="B17" s="92"/>
      <c r="C17" s="92"/>
      <c r="D17" s="186" t="s">
        <v>86</v>
      </c>
      <c r="E17" s="180">
        <f>E16/E15*100</f>
        <v>18.398918818040435</v>
      </c>
      <c r="F17" s="180">
        <v>0</v>
      </c>
      <c r="G17" s="90">
        <f t="shared" si="0"/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f>O16/O15*100</f>
        <v>18.398918818040435</v>
      </c>
      <c r="P17" s="180">
        <f>P16/P15*100</f>
        <v>18.398918818040435</v>
      </c>
      <c r="Q17" s="181">
        <v>0</v>
      </c>
      <c r="R17" s="181">
        <v>0</v>
      </c>
      <c r="S17" s="182">
        <v>0</v>
      </c>
    </row>
    <row r="18" spans="1:20" ht="24" customHeight="1">
      <c r="A18" s="47"/>
      <c r="B18" s="92"/>
      <c r="C18" s="93" t="s">
        <v>215</v>
      </c>
      <c r="D18" s="94" t="s">
        <v>217</v>
      </c>
      <c r="E18" s="90">
        <f>SUM(F18+O18)</f>
        <v>25498.42</v>
      </c>
      <c r="F18" s="90">
        <f>SUM(G18+J18+K18+L18+N18)</f>
        <v>25498.42</v>
      </c>
      <c r="G18" s="90">
        <f t="shared" si="0"/>
        <v>25498.42</v>
      </c>
      <c r="H18" s="332">
        <v>0</v>
      </c>
      <c r="I18" s="332">
        <v>25498.42</v>
      </c>
      <c r="J18" s="332">
        <v>0</v>
      </c>
      <c r="K18" s="332">
        <v>0</v>
      </c>
      <c r="L18" s="332">
        <v>0</v>
      </c>
      <c r="M18" s="332">
        <v>0</v>
      </c>
      <c r="N18" s="332">
        <v>0</v>
      </c>
      <c r="O18" s="90">
        <v>0</v>
      </c>
      <c r="P18" s="90">
        <v>0</v>
      </c>
      <c r="Q18" s="90">
        <v>0</v>
      </c>
      <c r="R18" s="149">
        <v>0</v>
      </c>
      <c r="S18" s="90">
        <v>0</v>
      </c>
      <c r="T18" s="305"/>
    </row>
    <row r="19" spans="1:19" ht="30" customHeight="1">
      <c r="A19" s="47"/>
      <c r="B19" s="92"/>
      <c r="C19" s="92"/>
      <c r="D19" s="185" t="s">
        <v>87</v>
      </c>
      <c r="E19" s="90">
        <f>SUM(F19+O19)</f>
        <v>24862.73</v>
      </c>
      <c r="F19" s="90">
        <f>SUM(G19+J19+K19+L19+N19)</f>
        <v>24862.73</v>
      </c>
      <c r="G19" s="90">
        <f t="shared" si="0"/>
        <v>24862.73</v>
      </c>
      <c r="H19" s="90">
        <v>0</v>
      </c>
      <c r="I19" s="90">
        <v>24862.73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179">
        <v>0</v>
      </c>
      <c r="R19" s="179">
        <v>0</v>
      </c>
      <c r="S19" s="179">
        <v>0</v>
      </c>
    </row>
    <row r="20" spans="1:19" ht="19.5" customHeight="1">
      <c r="A20" s="47"/>
      <c r="B20" s="92"/>
      <c r="C20" s="92"/>
      <c r="D20" s="186" t="s">
        <v>86</v>
      </c>
      <c r="E20" s="180">
        <f>E19/E18*100</f>
        <v>97.5069435674838</v>
      </c>
      <c r="F20" s="180">
        <f>F19/F18*100</f>
        <v>97.5069435674838</v>
      </c>
      <c r="G20" s="180">
        <f>G19/G18*100</f>
        <v>97.5069435674838</v>
      </c>
      <c r="H20" s="180">
        <v>0</v>
      </c>
      <c r="I20" s="180">
        <f>I19/I18*100</f>
        <v>97.5069435674838</v>
      </c>
      <c r="J20" s="180">
        <v>0</v>
      </c>
      <c r="K20" s="180">
        <v>0</v>
      </c>
      <c r="L20" s="150">
        <f>SUM(L23+L26+L29)</f>
        <v>0</v>
      </c>
      <c r="M20" s="150">
        <f>SUM(M23+M26+M29)</f>
        <v>0</v>
      </c>
      <c r="N20" s="180">
        <v>0</v>
      </c>
      <c r="O20" s="150">
        <v>0</v>
      </c>
      <c r="P20" s="180">
        <v>0</v>
      </c>
      <c r="Q20" s="181">
        <v>0</v>
      </c>
      <c r="R20" s="181">
        <v>0</v>
      </c>
      <c r="S20" s="182">
        <v>0</v>
      </c>
    </row>
    <row r="21" spans="1:20" ht="24.75" customHeight="1">
      <c r="A21" s="47"/>
      <c r="B21" s="92"/>
      <c r="C21" s="93" t="s">
        <v>88</v>
      </c>
      <c r="D21" s="94" t="s">
        <v>218</v>
      </c>
      <c r="E21" s="90">
        <f>SUM(F21+O21)</f>
        <v>914895.5</v>
      </c>
      <c r="F21" s="90">
        <f>SUM(G21+J21+K21+L21+N21)</f>
        <v>914895.5</v>
      </c>
      <c r="G21" s="90">
        <f t="shared" si="0"/>
        <v>914895.5</v>
      </c>
      <c r="H21" s="332">
        <v>16997.24</v>
      </c>
      <c r="I21" s="332">
        <v>897898.26</v>
      </c>
      <c r="J21" s="332">
        <v>0</v>
      </c>
      <c r="K21" s="332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149">
        <v>0</v>
      </c>
      <c r="S21" s="90">
        <v>0</v>
      </c>
      <c r="T21" s="184"/>
    </row>
    <row r="22" spans="1:20" ht="25.5" customHeight="1">
      <c r="A22" s="47"/>
      <c r="B22" s="92"/>
      <c r="C22" s="92"/>
      <c r="D22" s="185" t="s">
        <v>87</v>
      </c>
      <c r="E22" s="90">
        <f>SUM(F22+O22)</f>
        <v>892916.95</v>
      </c>
      <c r="F22" s="90">
        <f>SUM(G22+J22+K22+L22+N22)</f>
        <v>892916.95</v>
      </c>
      <c r="G22" s="90">
        <f t="shared" si="0"/>
        <v>892916.95</v>
      </c>
      <c r="H22" s="332">
        <v>16997.24</v>
      </c>
      <c r="I22" s="332">
        <v>875919.71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179">
        <v>0</v>
      </c>
      <c r="R22" s="179">
        <v>0</v>
      </c>
      <c r="S22" s="179">
        <v>0</v>
      </c>
      <c r="T22" s="184"/>
    </row>
    <row r="23" spans="1:20" ht="19.5" customHeight="1">
      <c r="A23" s="47"/>
      <c r="B23" s="92"/>
      <c r="C23" s="92"/>
      <c r="D23" s="186" t="s">
        <v>86</v>
      </c>
      <c r="E23" s="180">
        <f>E22/E21*100</f>
        <v>97.59769831636508</v>
      </c>
      <c r="F23" s="180">
        <f>F22/F21*100</f>
        <v>97.59769831636508</v>
      </c>
      <c r="G23" s="180">
        <f>G22/G21*100</f>
        <v>97.59769831636508</v>
      </c>
      <c r="H23" s="180">
        <f>H22/H21*100</f>
        <v>100</v>
      </c>
      <c r="I23" s="180">
        <f>I22/I21*100</f>
        <v>97.55222267609696</v>
      </c>
      <c r="J23" s="150">
        <v>0</v>
      </c>
      <c r="K23" s="150">
        <v>0</v>
      </c>
      <c r="L23" s="150">
        <f aca="true" t="shared" si="2" ref="L23:M25">SUM(L26+L29+L32)</f>
        <v>0</v>
      </c>
      <c r="M23" s="150">
        <f t="shared" si="2"/>
        <v>0</v>
      </c>
      <c r="N23" s="180">
        <v>0</v>
      </c>
      <c r="O23" s="150">
        <v>0</v>
      </c>
      <c r="P23" s="180">
        <v>0</v>
      </c>
      <c r="Q23" s="181">
        <v>0</v>
      </c>
      <c r="R23" s="181">
        <v>0</v>
      </c>
      <c r="S23" s="182">
        <v>0</v>
      </c>
      <c r="T23" s="184"/>
    </row>
    <row r="24" spans="1:20" ht="43.5" customHeight="1">
      <c r="A24" s="47"/>
      <c r="B24" s="88">
        <v>400</v>
      </c>
      <c r="C24" s="88"/>
      <c r="D24" s="89" t="s">
        <v>157</v>
      </c>
      <c r="E24" s="86">
        <f>SUM(F24+O24)</f>
        <v>705667.6</v>
      </c>
      <c r="F24" s="86">
        <f>SUM(G24+J24+K24+L24+N24)</f>
        <v>705667.6</v>
      </c>
      <c r="G24" s="86">
        <f t="shared" si="0"/>
        <v>704617.6</v>
      </c>
      <c r="H24" s="147">
        <f aca="true" t="shared" si="3" ref="H24:J25">SUM(H27)</f>
        <v>309195.42</v>
      </c>
      <c r="I24" s="147">
        <f t="shared" si="3"/>
        <v>395422.18</v>
      </c>
      <c r="J24" s="147">
        <f t="shared" si="3"/>
        <v>0</v>
      </c>
      <c r="K24" s="147">
        <f>SUM(K27+K30+K33)</f>
        <v>1050</v>
      </c>
      <c r="L24" s="147">
        <f t="shared" si="2"/>
        <v>0</v>
      </c>
      <c r="M24" s="147">
        <f t="shared" si="2"/>
        <v>0</v>
      </c>
      <c r="N24" s="147">
        <f>SUM(N27+N30+N33)</f>
        <v>0</v>
      </c>
      <c r="O24" s="147">
        <f>SUM(O27)</f>
        <v>0</v>
      </c>
      <c r="P24" s="147">
        <f>SUM(P27)</f>
        <v>0</v>
      </c>
      <c r="Q24" s="86">
        <v>0</v>
      </c>
      <c r="R24" s="334">
        <v>0</v>
      </c>
      <c r="S24" s="86">
        <v>0</v>
      </c>
      <c r="T24" s="2"/>
    </row>
    <row r="25" spans="1:20" ht="25.5" customHeight="1">
      <c r="A25" s="47"/>
      <c r="B25" s="88"/>
      <c r="C25" s="88"/>
      <c r="D25" s="315" t="s">
        <v>87</v>
      </c>
      <c r="E25" s="86">
        <f>SUM(F25+O25)</f>
        <v>638998.41</v>
      </c>
      <c r="F25" s="86">
        <f>SUM(G25+J25+K25+L25+N25)</f>
        <v>638998.41</v>
      </c>
      <c r="G25" s="86">
        <f t="shared" si="0"/>
        <v>638087.41</v>
      </c>
      <c r="H25" s="147">
        <f t="shared" si="3"/>
        <v>299101.32</v>
      </c>
      <c r="I25" s="147">
        <f t="shared" si="3"/>
        <v>338986.09</v>
      </c>
      <c r="J25" s="147">
        <f t="shared" si="3"/>
        <v>0</v>
      </c>
      <c r="K25" s="147">
        <f>SUM(K28)</f>
        <v>911</v>
      </c>
      <c r="L25" s="147">
        <f t="shared" si="2"/>
        <v>0</v>
      </c>
      <c r="M25" s="147">
        <f t="shared" si="2"/>
        <v>0</v>
      </c>
      <c r="N25" s="147">
        <f>SUM(N28+N31+N34)</f>
        <v>0</v>
      </c>
      <c r="O25" s="147">
        <f>SUM(O28)</f>
        <v>0</v>
      </c>
      <c r="P25" s="147">
        <f>SUM(P28)</f>
        <v>0</v>
      </c>
      <c r="Q25" s="86">
        <v>0</v>
      </c>
      <c r="R25" s="334">
        <v>0</v>
      </c>
      <c r="S25" s="86">
        <v>0</v>
      </c>
      <c r="T25" s="2"/>
    </row>
    <row r="26" spans="1:20" ht="19.5" customHeight="1">
      <c r="A26" s="47"/>
      <c r="B26" s="88"/>
      <c r="C26" s="88"/>
      <c r="D26" s="316" t="s">
        <v>86</v>
      </c>
      <c r="E26" s="313">
        <f>E25/E24*100</f>
        <v>90.55232378530629</v>
      </c>
      <c r="F26" s="313">
        <f>F25/F24*100</f>
        <v>90.55232378530629</v>
      </c>
      <c r="G26" s="313">
        <f>G25/G24*100</f>
        <v>90.55797215397402</v>
      </c>
      <c r="H26" s="313">
        <f>H25/H24*100</f>
        <v>96.73536561440659</v>
      </c>
      <c r="I26" s="313">
        <f>I25/I24*100</f>
        <v>85.72763672487973</v>
      </c>
      <c r="J26" s="313">
        <v>0</v>
      </c>
      <c r="K26" s="313">
        <f>K25/K24*100</f>
        <v>86.76190476190476</v>
      </c>
      <c r="L26" s="313">
        <v>0</v>
      </c>
      <c r="M26" s="313">
        <v>0</v>
      </c>
      <c r="N26" s="313">
        <v>0</v>
      </c>
      <c r="O26" s="147">
        <v>0</v>
      </c>
      <c r="P26" s="313">
        <v>0</v>
      </c>
      <c r="Q26" s="317">
        <v>0</v>
      </c>
      <c r="R26" s="317">
        <v>0</v>
      </c>
      <c r="S26" s="314">
        <v>0</v>
      </c>
      <c r="T26" s="2"/>
    </row>
    <row r="27" spans="1:20" ht="27.75" customHeight="1">
      <c r="A27" s="47"/>
      <c r="B27" s="129"/>
      <c r="C27" s="92">
        <v>40002</v>
      </c>
      <c r="D27" s="128" t="s">
        <v>219</v>
      </c>
      <c r="E27" s="90">
        <f>SUM(F27+O27)</f>
        <v>705667.6</v>
      </c>
      <c r="F27" s="90">
        <f>SUM(G27+J27+K27+L27+N27)</f>
        <v>705667.6</v>
      </c>
      <c r="G27" s="90">
        <f t="shared" si="0"/>
        <v>704617.6</v>
      </c>
      <c r="H27" s="332">
        <v>309195.42</v>
      </c>
      <c r="I27" s="332">
        <v>395422.18</v>
      </c>
      <c r="J27" s="332">
        <v>0</v>
      </c>
      <c r="K27" s="332">
        <v>1050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149">
        <v>0</v>
      </c>
      <c r="S27" s="90">
        <v>0</v>
      </c>
      <c r="T27" s="2"/>
    </row>
    <row r="28" spans="1:20" ht="24" customHeight="1">
      <c r="A28" s="47"/>
      <c r="B28" s="92"/>
      <c r="C28" s="92"/>
      <c r="D28" s="185" t="s">
        <v>87</v>
      </c>
      <c r="E28" s="90">
        <f>SUM(F28+O28)</f>
        <v>638998.41</v>
      </c>
      <c r="F28" s="90">
        <f>SUM(G28+J28+K28+L28+N28)</f>
        <v>638998.41</v>
      </c>
      <c r="G28" s="90">
        <f t="shared" si="0"/>
        <v>638087.41</v>
      </c>
      <c r="H28" s="90">
        <v>299101.32</v>
      </c>
      <c r="I28" s="90">
        <v>338986.09</v>
      </c>
      <c r="J28" s="90">
        <v>0</v>
      </c>
      <c r="K28" s="90">
        <v>911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179">
        <v>0</v>
      </c>
      <c r="R28" s="179">
        <v>0</v>
      </c>
      <c r="S28" s="179">
        <v>0</v>
      </c>
      <c r="T28" s="2"/>
    </row>
    <row r="29" spans="1:20" ht="19.5" customHeight="1">
      <c r="A29" s="47"/>
      <c r="B29" s="92"/>
      <c r="C29" s="92"/>
      <c r="D29" s="186" t="s">
        <v>86</v>
      </c>
      <c r="E29" s="180">
        <f>E28/E27*100</f>
        <v>90.55232378530629</v>
      </c>
      <c r="F29" s="180">
        <f>F28/F27*100</f>
        <v>90.55232378530629</v>
      </c>
      <c r="G29" s="180">
        <f>G28/G27*100</f>
        <v>90.55797215397402</v>
      </c>
      <c r="H29" s="180">
        <f>H28/H27*100</f>
        <v>96.73536561440659</v>
      </c>
      <c r="I29" s="180">
        <f>I28/I27*100</f>
        <v>85.72763672487973</v>
      </c>
      <c r="J29" s="150">
        <v>0</v>
      </c>
      <c r="K29" s="180">
        <f>K28/K27*100</f>
        <v>86.76190476190476</v>
      </c>
      <c r="L29" s="150">
        <f aca="true" t="shared" si="4" ref="L29:M31">SUM(L32+L35+L38)</f>
        <v>0</v>
      </c>
      <c r="M29" s="150">
        <f t="shared" si="4"/>
        <v>0</v>
      </c>
      <c r="N29" s="180">
        <v>0</v>
      </c>
      <c r="O29" s="150">
        <v>0</v>
      </c>
      <c r="P29" s="180">
        <v>0</v>
      </c>
      <c r="Q29" s="181">
        <v>0</v>
      </c>
      <c r="R29" s="181">
        <v>0</v>
      </c>
      <c r="S29" s="182">
        <v>0</v>
      </c>
      <c r="T29" s="2"/>
    </row>
    <row r="30" spans="1:19" ht="24.75" customHeight="1">
      <c r="A30" s="47"/>
      <c r="B30" s="88">
        <v>600</v>
      </c>
      <c r="C30" s="88"/>
      <c r="D30" s="89" t="s">
        <v>90</v>
      </c>
      <c r="E30" s="86">
        <f>SUM(F30+O30)</f>
        <v>4429918.23</v>
      </c>
      <c r="F30" s="86">
        <f>SUM(G30+J30+K30+L30+N30)</f>
        <v>1018918.23</v>
      </c>
      <c r="G30" s="86">
        <f t="shared" si="0"/>
        <v>503918.23000000004</v>
      </c>
      <c r="H30" s="147">
        <f>SUM(H33+H36+H39+H42+H45+H48)</f>
        <v>0</v>
      </c>
      <c r="I30" s="147">
        <f>SUM(I33+I36+I39+I42+I45+I48)</f>
        <v>503918.23000000004</v>
      </c>
      <c r="J30" s="147">
        <f>SUM(J33+J36+J39+J42+J45+J48)</f>
        <v>515000</v>
      </c>
      <c r="K30" s="147">
        <f>SUM(K33+K36+K39)</f>
        <v>0</v>
      </c>
      <c r="L30" s="147">
        <f t="shared" si="4"/>
        <v>0</v>
      </c>
      <c r="M30" s="147">
        <f t="shared" si="4"/>
        <v>0</v>
      </c>
      <c r="N30" s="147">
        <f>SUM(N33+N36+N39)</f>
        <v>0</v>
      </c>
      <c r="O30" s="147">
        <f>SUM(O33+O36+O39+O42+O45+O48)</f>
        <v>3411000</v>
      </c>
      <c r="P30" s="147">
        <f>SUM(P33+P36+P39+P42+P45+P48)</f>
        <v>3411000</v>
      </c>
      <c r="Q30" s="147">
        <f>SUM(Q33+Q36+Q39+Q42+Q45)</f>
        <v>0</v>
      </c>
      <c r="R30" s="334">
        <v>0</v>
      </c>
      <c r="S30" s="86">
        <v>0</v>
      </c>
    </row>
    <row r="31" spans="1:20" ht="24.75" customHeight="1">
      <c r="A31" s="47"/>
      <c r="B31" s="88"/>
      <c r="C31" s="88"/>
      <c r="D31" s="315" t="s">
        <v>87</v>
      </c>
      <c r="E31" s="86">
        <f>SUM(F31+O31)</f>
        <v>3688457.1500000004</v>
      </c>
      <c r="F31" s="86">
        <f>SUM(G31+J31+K31+L31+N31)</f>
        <v>922027.41</v>
      </c>
      <c r="G31" s="86">
        <f>+SUM(H31+I31)</f>
        <v>417999.76</v>
      </c>
      <c r="H31" s="147">
        <f>SUM(H34+H37+H40+H43+H46)</f>
        <v>0</v>
      </c>
      <c r="I31" s="147">
        <f>SUM(I34+I37+I40+I43+I46+I49)</f>
        <v>417999.76</v>
      </c>
      <c r="J31" s="147">
        <f>SUM(J34+J37+J40+J43+J46+J49)</f>
        <v>504027.65</v>
      </c>
      <c r="K31" s="147">
        <f>SUM(K34+K37+K40)</f>
        <v>0</v>
      </c>
      <c r="L31" s="147">
        <f t="shared" si="4"/>
        <v>0</v>
      </c>
      <c r="M31" s="147">
        <f t="shared" si="4"/>
        <v>0</v>
      </c>
      <c r="N31" s="147">
        <f>SUM(N34+N37+N40)</f>
        <v>0</v>
      </c>
      <c r="O31" s="147">
        <f>SUM(O34+O37+O40+O43+O46+O49)</f>
        <v>2766429.74</v>
      </c>
      <c r="P31" s="147">
        <f>SUM(P34+P37+P40+P43+P46+P49)</f>
        <v>2766429.74</v>
      </c>
      <c r="Q31" s="147">
        <f>SUM(Q34+Q37+Q40+Q43+Q46)</f>
        <v>0</v>
      </c>
      <c r="R31" s="334">
        <v>0</v>
      </c>
      <c r="S31" s="86">
        <v>0</v>
      </c>
      <c r="T31" s="2"/>
    </row>
    <row r="32" spans="1:20" ht="19.5" customHeight="1">
      <c r="A32" s="47"/>
      <c r="B32" s="88"/>
      <c r="C32" s="88"/>
      <c r="D32" s="316" t="s">
        <v>86</v>
      </c>
      <c r="E32" s="313">
        <f aca="true" t="shared" si="5" ref="E32:J32">E31/E30*100</f>
        <v>83.26242062486105</v>
      </c>
      <c r="F32" s="313">
        <f t="shared" si="5"/>
        <v>90.49081494989053</v>
      </c>
      <c r="G32" s="86">
        <f t="shared" si="0"/>
        <v>82.9499182833691</v>
      </c>
      <c r="H32" s="313">
        <v>0</v>
      </c>
      <c r="I32" s="313">
        <f t="shared" si="5"/>
        <v>82.9499182833691</v>
      </c>
      <c r="J32" s="313">
        <f t="shared" si="5"/>
        <v>97.86944660194176</v>
      </c>
      <c r="K32" s="313">
        <v>0</v>
      </c>
      <c r="L32" s="313">
        <v>0</v>
      </c>
      <c r="M32" s="313">
        <v>0</v>
      </c>
      <c r="N32" s="313">
        <v>0</v>
      </c>
      <c r="O32" s="313">
        <f>O31/O30*100</f>
        <v>81.10318792143067</v>
      </c>
      <c r="P32" s="313">
        <f>P31/P30*100</f>
        <v>81.10318792143067</v>
      </c>
      <c r="Q32" s="313">
        <v>0</v>
      </c>
      <c r="R32" s="317">
        <v>0</v>
      </c>
      <c r="S32" s="314">
        <v>0</v>
      </c>
      <c r="T32" s="2"/>
    </row>
    <row r="33" spans="1:21" ht="24" customHeight="1">
      <c r="A33" s="47"/>
      <c r="B33" s="92"/>
      <c r="C33" s="92">
        <v>60004</v>
      </c>
      <c r="D33" s="94" t="s">
        <v>220</v>
      </c>
      <c r="E33" s="90">
        <f>SUM(F33+O33)</f>
        <v>515000</v>
      </c>
      <c r="F33" s="90">
        <f>SUM(G33+J33+K33+L33+N33)</f>
        <v>515000</v>
      </c>
      <c r="G33" s="90">
        <f t="shared" si="0"/>
        <v>0</v>
      </c>
      <c r="H33" s="332">
        <v>0</v>
      </c>
      <c r="I33" s="332">
        <v>0</v>
      </c>
      <c r="J33" s="332">
        <v>515000</v>
      </c>
      <c r="K33" s="332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149">
        <v>0</v>
      </c>
      <c r="S33" s="90">
        <v>0</v>
      </c>
      <c r="T33" s="2"/>
      <c r="U33" s="2"/>
    </row>
    <row r="34" spans="1:21" ht="24" customHeight="1">
      <c r="A34" s="47"/>
      <c r="B34" s="92"/>
      <c r="C34" s="92"/>
      <c r="D34" s="185" t="s">
        <v>87</v>
      </c>
      <c r="E34" s="90">
        <f>SUM(F34+O34)</f>
        <v>504027.65</v>
      </c>
      <c r="F34" s="90">
        <f>SUM(G34+J34+K34+L34+N34)</f>
        <v>504027.65</v>
      </c>
      <c r="G34" s="90">
        <f t="shared" si="0"/>
        <v>0</v>
      </c>
      <c r="H34" s="90">
        <v>0</v>
      </c>
      <c r="I34" s="90">
        <v>0</v>
      </c>
      <c r="J34" s="90">
        <v>504027.65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179">
        <v>0</v>
      </c>
      <c r="R34" s="179">
        <v>0</v>
      </c>
      <c r="S34" s="179">
        <v>0</v>
      </c>
      <c r="T34" s="2"/>
      <c r="U34" s="2"/>
    </row>
    <row r="35" spans="1:21" ht="19.5" customHeight="1">
      <c r="A35" s="47"/>
      <c r="B35" s="92"/>
      <c r="C35" s="92"/>
      <c r="D35" s="186" t="s">
        <v>86</v>
      </c>
      <c r="E35" s="180">
        <f>E34/E33*100</f>
        <v>97.86944660194176</v>
      </c>
      <c r="F35" s="180">
        <f>F34/F33*100</f>
        <v>97.86944660194176</v>
      </c>
      <c r="G35" s="90">
        <f t="shared" si="0"/>
        <v>0</v>
      </c>
      <c r="H35" s="180">
        <v>0</v>
      </c>
      <c r="I35" s="180">
        <v>0</v>
      </c>
      <c r="J35" s="180">
        <f>J34/J33*100</f>
        <v>97.86944660194176</v>
      </c>
      <c r="K35" s="150">
        <f>SUM(K38+K41+K44)</f>
        <v>0</v>
      </c>
      <c r="L35" s="150">
        <f>SUM(L38+L41+L44)</f>
        <v>0</v>
      </c>
      <c r="M35" s="150">
        <f>SUM(M38+M41+M44)</f>
        <v>0</v>
      </c>
      <c r="N35" s="180">
        <v>0</v>
      </c>
      <c r="O35" s="150">
        <v>0</v>
      </c>
      <c r="P35" s="180">
        <v>0</v>
      </c>
      <c r="Q35" s="181">
        <v>0</v>
      </c>
      <c r="R35" s="181">
        <v>0</v>
      </c>
      <c r="S35" s="182">
        <v>0</v>
      </c>
      <c r="T35" s="2"/>
      <c r="U35" s="2"/>
    </row>
    <row r="36" spans="1:20" ht="35.25" customHeight="1">
      <c r="A36" s="47"/>
      <c r="B36" s="92"/>
      <c r="C36" s="92">
        <v>60012</v>
      </c>
      <c r="D36" s="94" t="s">
        <v>221</v>
      </c>
      <c r="E36" s="90">
        <f>SUM(F36+O36)</f>
        <v>53600</v>
      </c>
      <c r="F36" s="90">
        <f>SUM(G36+J36+K36+L36+N36)</f>
        <v>600</v>
      </c>
      <c r="G36" s="90">
        <f t="shared" si="0"/>
        <v>600</v>
      </c>
      <c r="H36" s="332">
        <v>0</v>
      </c>
      <c r="I36" s="332">
        <v>600</v>
      </c>
      <c r="J36" s="332">
        <v>0</v>
      </c>
      <c r="K36" s="332">
        <v>0</v>
      </c>
      <c r="L36" s="332">
        <v>0</v>
      </c>
      <c r="M36" s="332">
        <v>0</v>
      </c>
      <c r="N36" s="332">
        <v>0</v>
      </c>
      <c r="O36" s="332">
        <v>53000</v>
      </c>
      <c r="P36" s="332">
        <v>53000</v>
      </c>
      <c r="Q36" s="90">
        <v>0</v>
      </c>
      <c r="R36" s="149">
        <v>0</v>
      </c>
      <c r="S36" s="90">
        <v>0</v>
      </c>
      <c r="T36" s="2"/>
    </row>
    <row r="37" spans="1:20" ht="27" customHeight="1">
      <c r="A37" s="47"/>
      <c r="B37" s="92"/>
      <c r="C37" s="92"/>
      <c r="D37" s="185" t="s">
        <v>87</v>
      </c>
      <c r="E37" s="90">
        <f>SUM(F37+O37)</f>
        <v>527.8</v>
      </c>
      <c r="F37" s="90">
        <f>SUM(G37+J37+K37+L37+N37)</f>
        <v>527.8</v>
      </c>
      <c r="G37" s="90">
        <f t="shared" si="0"/>
        <v>527.8</v>
      </c>
      <c r="H37" s="90">
        <v>0</v>
      </c>
      <c r="I37" s="90">
        <v>527.8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179">
        <v>0</v>
      </c>
      <c r="R37" s="179">
        <v>0</v>
      </c>
      <c r="S37" s="179">
        <v>0</v>
      </c>
      <c r="T37" s="2"/>
    </row>
    <row r="38" spans="1:20" ht="19.5" customHeight="1">
      <c r="A38" s="47"/>
      <c r="B38" s="92"/>
      <c r="C38" s="92"/>
      <c r="D38" s="186" t="s">
        <v>86</v>
      </c>
      <c r="E38" s="180">
        <f>E37/E36*100</f>
        <v>0.9847014925373133</v>
      </c>
      <c r="F38" s="180">
        <f>F37/F36*100</f>
        <v>87.96666666666665</v>
      </c>
      <c r="G38" s="90">
        <f t="shared" si="0"/>
        <v>87.96666666666665</v>
      </c>
      <c r="H38" s="180">
        <v>0</v>
      </c>
      <c r="I38" s="180">
        <f>I37/I36*100</f>
        <v>87.96666666666665</v>
      </c>
      <c r="J38" s="150">
        <f>SUM(J41+J44+J47)</f>
        <v>0</v>
      </c>
      <c r="K38" s="150">
        <f>SUM(K41+K44+K47)</f>
        <v>0</v>
      </c>
      <c r="L38" s="150">
        <f>SUM(L41+L44+L47)</f>
        <v>0</v>
      </c>
      <c r="M38" s="150">
        <f>SUM(M41+M44+M47)</f>
        <v>0</v>
      </c>
      <c r="N38" s="180">
        <v>0</v>
      </c>
      <c r="O38" s="150">
        <v>0</v>
      </c>
      <c r="P38" s="180">
        <f>P37/P36*100</f>
        <v>0</v>
      </c>
      <c r="Q38" s="181">
        <v>0</v>
      </c>
      <c r="R38" s="181">
        <v>0</v>
      </c>
      <c r="S38" s="182">
        <v>0</v>
      </c>
      <c r="T38" s="2"/>
    </row>
    <row r="39" spans="1:23" ht="26.25" customHeight="1">
      <c r="A39" s="47"/>
      <c r="B39" s="92"/>
      <c r="C39" s="92">
        <v>60013</v>
      </c>
      <c r="D39" s="94" t="s">
        <v>222</v>
      </c>
      <c r="E39" s="90">
        <f>SUM(F39+O39)</f>
        <v>4950</v>
      </c>
      <c r="F39" s="90">
        <f>SUM(G39+J39+K39+L39+N39)</f>
        <v>4950</v>
      </c>
      <c r="G39" s="90">
        <f t="shared" si="0"/>
        <v>4950</v>
      </c>
      <c r="H39" s="332">
        <v>0</v>
      </c>
      <c r="I39" s="332">
        <v>4950</v>
      </c>
      <c r="J39" s="332">
        <v>0</v>
      </c>
      <c r="K39" s="332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149">
        <v>0</v>
      </c>
      <c r="S39" s="90">
        <v>0</v>
      </c>
      <c r="T39" s="2"/>
      <c r="U39" s="2"/>
      <c r="V39" s="2"/>
      <c r="W39" s="2"/>
    </row>
    <row r="40" spans="1:22" ht="24" customHeight="1">
      <c r="A40" s="47"/>
      <c r="B40" s="92"/>
      <c r="C40" s="92"/>
      <c r="D40" s="185" t="s">
        <v>87</v>
      </c>
      <c r="E40" s="90">
        <f>SUM(F40+O40)</f>
        <v>4864.58</v>
      </c>
      <c r="F40" s="90">
        <f>SUM(G40+J40+K40+L40+N40)</f>
        <v>4864.58</v>
      </c>
      <c r="G40" s="90">
        <f t="shared" si="0"/>
        <v>4864.58</v>
      </c>
      <c r="H40" s="90">
        <v>0</v>
      </c>
      <c r="I40" s="90">
        <v>4864.58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179">
        <v>0</v>
      </c>
      <c r="R40" s="179">
        <v>0</v>
      </c>
      <c r="S40" s="179">
        <v>0</v>
      </c>
      <c r="T40" s="2"/>
      <c r="U40" s="2"/>
      <c r="V40" s="2"/>
    </row>
    <row r="41" spans="1:22" ht="19.5" customHeight="1">
      <c r="A41" s="47"/>
      <c r="B41" s="92"/>
      <c r="C41" s="92"/>
      <c r="D41" s="186" t="s">
        <v>86</v>
      </c>
      <c r="E41" s="180">
        <f>E40/E39*100</f>
        <v>98.27434343434344</v>
      </c>
      <c r="F41" s="180">
        <f>F40/F39*100</f>
        <v>98.27434343434344</v>
      </c>
      <c r="G41" s="180">
        <f>G40/G39*100</f>
        <v>98.27434343434344</v>
      </c>
      <c r="H41" s="180">
        <v>0</v>
      </c>
      <c r="I41" s="180">
        <f>I40/I39*100</f>
        <v>98.27434343434344</v>
      </c>
      <c r="J41" s="150">
        <f>SUM(J44+J47+J53)</f>
        <v>0</v>
      </c>
      <c r="K41" s="150">
        <f>SUM(K44+K47+K53)</f>
        <v>0</v>
      </c>
      <c r="L41" s="150">
        <f>SUM(L44+L47+L53)</f>
        <v>0</v>
      </c>
      <c r="M41" s="150">
        <f>SUM(M44+M47+M53)</f>
        <v>0</v>
      </c>
      <c r="N41" s="180">
        <v>0</v>
      </c>
      <c r="O41" s="150">
        <v>0</v>
      </c>
      <c r="P41" s="180">
        <v>0</v>
      </c>
      <c r="Q41" s="181">
        <v>0</v>
      </c>
      <c r="R41" s="181">
        <v>0</v>
      </c>
      <c r="S41" s="182">
        <v>0</v>
      </c>
      <c r="T41" s="2"/>
      <c r="U41" s="2"/>
      <c r="V41" s="2"/>
    </row>
    <row r="42" spans="1:20" ht="25.5" customHeight="1">
      <c r="A42" s="95"/>
      <c r="B42" s="92"/>
      <c r="C42" s="92">
        <v>60014</v>
      </c>
      <c r="D42" s="94" t="s">
        <v>223</v>
      </c>
      <c r="E42" s="90">
        <f>SUM(F42+O42)</f>
        <v>2070</v>
      </c>
      <c r="F42" s="90">
        <f>SUM(G42+J42+K42+L42+N42)</f>
        <v>2070</v>
      </c>
      <c r="G42" s="90">
        <f t="shared" si="0"/>
        <v>2070</v>
      </c>
      <c r="H42" s="332">
        <v>0</v>
      </c>
      <c r="I42" s="332">
        <v>2070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149">
        <v>0</v>
      </c>
      <c r="S42" s="90">
        <v>0</v>
      </c>
      <c r="T42" s="184"/>
    </row>
    <row r="43" spans="1:20" ht="23.25" customHeight="1">
      <c r="A43" s="95"/>
      <c r="B43" s="92"/>
      <c r="C43" s="92"/>
      <c r="D43" s="185" t="s">
        <v>87</v>
      </c>
      <c r="E43" s="90">
        <f>SUM(F43+O43)</f>
        <v>2068.8</v>
      </c>
      <c r="F43" s="90">
        <f>SUM(G43+J43+K43+L43+N43)</f>
        <v>2068.8</v>
      </c>
      <c r="G43" s="90">
        <f t="shared" si="0"/>
        <v>2068.8</v>
      </c>
      <c r="H43" s="90">
        <v>0</v>
      </c>
      <c r="I43" s="90">
        <v>2068.8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179">
        <v>0</v>
      </c>
      <c r="R43" s="179">
        <v>0</v>
      </c>
      <c r="S43" s="179">
        <v>0</v>
      </c>
      <c r="T43" s="2"/>
    </row>
    <row r="44" spans="1:20" ht="19.5" customHeight="1">
      <c r="A44" s="95"/>
      <c r="B44" s="92"/>
      <c r="C44" s="92"/>
      <c r="D44" s="186" t="s">
        <v>86</v>
      </c>
      <c r="E44" s="180">
        <f>E43/E42*100</f>
        <v>99.94202898550726</v>
      </c>
      <c r="F44" s="180">
        <f>F43/F42*100</f>
        <v>99.94202898550726</v>
      </c>
      <c r="G44" s="180">
        <f>G43/G42*100</f>
        <v>99.94202898550726</v>
      </c>
      <c r="H44" s="180">
        <v>0</v>
      </c>
      <c r="I44" s="180">
        <f>I43/I42*100</f>
        <v>99.94202898550726</v>
      </c>
      <c r="J44" s="150">
        <f>SUM(J47+J53+J56)</f>
        <v>0</v>
      </c>
      <c r="K44" s="150">
        <f>SUM(K47+K53+K56)</f>
        <v>0</v>
      </c>
      <c r="L44" s="150">
        <f>SUM(L47+L53+L56)</f>
        <v>0</v>
      </c>
      <c r="M44" s="150">
        <f>SUM(M47+M53+M56)</f>
        <v>0</v>
      </c>
      <c r="N44" s="180">
        <v>0</v>
      </c>
      <c r="O44" s="150">
        <v>0</v>
      </c>
      <c r="P44" s="180">
        <v>0</v>
      </c>
      <c r="Q44" s="181">
        <v>0</v>
      </c>
      <c r="R44" s="181">
        <v>0</v>
      </c>
      <c r="S44" s="182">
        <v>0</v>
      </c>
      <c r="T44" s="2"/>
    </row>
    <row r="45" spans="1:19" ht="27" customHeight="1">
      <c r="A45" s="47"/>
      <c r="B45" s="92"/>
      <c r="C45" s="92">
        <v>60016</v>
      </c>
      <c r="D45" s="94" t="s">
        <v>224</v>
      </c>
      <c r="E45" s="90">
        <f>SUM(F45+O45)</f>
        <v>3808873.34</v>
      </c>
      <c r="F45" s="90">
        <f>SUM(G45+J45+K45+L45+N45)</f>
        <v>450873.34</v>
      </c>
      <c r="G45" s="90">
        <f t="shared" si="0"/>
        <v>450873.34</v>
      </c>
      <c r="H45" s="332">
        <v>0</v>
      </c>
      <c r="I45" s="332">
        <v>450873.34</v>
      </c>
      <c r="J45" s="332">
        <v>0</v>
      </c>
      <c r="K45" s="332">
        <v>0</v>
      </c>
      <c r="L45" s="332">
        <v>0</v>
      </c>
      <c r="M45" s="332">
        <v>0</v>
      </c>
      <c r="N45" s="332">
        <v>0</v>
      </c>
      <c r="O45" s="332">
        <v>3358000</v>
      </c>
      <c r="P45" s="332">
        <v>3358000</v>
      </c>
      <c r="Q45" s="90">
        <v>0</v>
      </c>
      <c r="R45" s="149">
        <v>0</v>
      </c>
      <c r="S45" s="90">
        <v>0</v>
      </c>
    </row>
    <row r="46" spans="1:19" ht="24" customHeight="1">
      <c r="A46" s="47"/>
      <c r="B46" s="92"/>
      <c r="C46" s="92"/>
      <c r="D46" s="185" t="s">
        <v>87</v>
      </c>
      <c r="E46" s="90">
        <f>SUM(F46+O46)</f>
        <v>3133423.4400000004</v>
      </c>
      <c r="F46" s="90">
        <f>SUM(G46+J46+K46+L46+N46)</f>
        <v>366993.7</v>
      </c>
      <c r="G46" s="90">
        <f t="shared" si="0"/>
        <v>366993.7</v>
      </c>
      <c r="H46" s="90">
        <v>0</v>
      </c>
      <c r="I46" s="90">
        <v>366993.7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332">
        <v>2766429.74</v>
      </c>
      <c r="P46" s="332">
        <v>2766429.74</v>
      </c>
      <c r="Q46" s="179">
        <v>0</v>
      </c>
      <c r="R46" s="179">
        <v>0</v>
      </c>
      <c r="S46" s="179">
        <v>0</v>
      </c>
    </row>
    <row r="47" spans="1:19" ht="19.5" customHeight="1">
      <c r="A47" s="47"/>
      <c r="B47" s="92"/>
      <c r="C47" s="92"/>
      <c r="D47" s="186" t="s">
        <v>86</v>
      </c>
      <c r="E47" s="180">
        <f>E46/E45*100</f>
        <v>82.26641214590771</v>
      </c>
      <c r="F47" s="180">
        <f>F46/F45*100</f>
        <v>81.39618545642996</v>
      </c>
      <c r="G47" s="180">
        <f>G46/G45*100</f>
        <v>81.39618545642996</v>
      </c>
      <c r="H47" s="180">
        <v>0</v>
      </c>
      <c r="I47" s="180">
        <f>I46/I45*100</f>
        <v>81.39618545642996</v>
      </c>
      <c r="J47" s="150">
        <f>SUM(J53+J56+J59)</f>
        <v>0</v>
      </c>
      <c r="K47" s="150">
        <f>SUM(K53+K56+K59)</f>
        <v>0</v>
      </c>
      <c r="L47" s="150">
        <f>SUM(L53+L56+L59)</f>
        <v>0</v>
      </c>
      <c r="M47" s="150">
        <f>SUM(M53+M56+M59)</f>
        <v>0</v>
      </c>
      <c r="N47" s="180">
        <v>0</v>
      </c>
      <c r="O47" s="180">
        <f>O46/O45*100</f>
        <v>82.38325610482431</v>
      </c>
      <c r="P47" s="180">
        <f>P46/P45*100</f>
        <v>82.38325610482431</v>
      </c>
      <c r="Q47" s="180">
        <v>0</v>
      </c>
      <c r="R47" s="181">
        <v>0</v>
      </c>
      <c r="S47" s="182">
        <v>0</v>
      </c>
    </row>
    <row r="48" spans="1:20" ht="24.75" customHeight="1">
      <c r="A48" s="47"/>
      <c r="B48" s="92"/>
      <c r="C48" s="92">
        <v>60095</v>
      </c>
      <c r="D48" s="94" t="s">
        <v>231</v>
      </c>
      <c r="E48" s="90">
        <f>SUM(F48+O48)</f>
        <v>45424.89</v>
      </c>
      <c r="F48" s="90">
        <f>SUM(G48+J48+K48+L48+N48)</f>
        <v>45424.89</v>
      </c>
      <c r="G48" s="90">
        <f>+SUM(H48+I48)</f>
        <v>45424.89</v>
      </c>
      <c r="H48" s="332">
        <v>0</v>
      </c>
      <c r="I48" s="332">
        <v>45424.89</v>
      </c>
      <c r="J48" s="332">
        <v>0</v>
      </c>
      <c r="K48" s="332">
        <v>0</v>
      </c>
      <c r="L48" s="332">
        <v>0</v>
      </c>
      <c r="M48" s="332">
        <v>0</v>
      </c>
      <c r="N48" s="90">
        <v>0</v>
      </c>
      <c r="O48" s="90">
        <v>0</v>
      </c>
      <c r="P48" s="90">
        <v>0</v>
      </c>
      <c r="Q48" s="90">
        <v>0</v>
      </c>
      <c r="R48" s="149">
        <v>0</v>
      </c>
      <c r="S48" s="90">
        <v>0</v>
      </c>
      <c r="T48" s="2"/>
    </row>
    <row r="49" spans="1:20" ht="23.25" customHeight="1">
      <c r="A49" s="47"/>
      <c r="B49" s="92"/>
      <c r="C49" s="92"/>
      <c r="D49" s="185" t="s">
        <v>87</v>
      </c>
      <c r="E49" s="90">
        <f>SUM(F49+O49)</f>
        <v>43544.88</v>
      </c>
      <c r="F49" s="90">
        <f>SUM(G49+J49+K49+L49+N49)</f>
        <v>43544.88</v>
      </c>
      <c r="G49" s="90">
        <f>+SUM(H49+I49)</f>
        <v>43544.88</v>
      </c>
      <c r="H49" s="332">
        <v>0</v>
      </c>
      <c r="I49" s="332">
        <v>43544.88</v>
      </c>
      <c r="J49" s="332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179">
        <v>0</v>
      </c>
      <c r="R49" s="179">
        <v>0</v>
      </c>
      <c r="S49" s="179">
        <v>0</v>
      </c>
      <c r="T49" s="2"/>
    </row>
    <row r="50" spans="1:20" ht="19.5" customHeight="1">
      <c r="A50" s="47"/>
      <c r="B50" s="92"/>
      <c r="C50" s="92"/>
      <c r="D50" s="186" t="s">
        <v>86</v>
      </c>
      <c r="E50" s="180">
        <f>E49/E48*100</f>
        <v>95.86127781487197</v>
      </c>
      <c r="F50" s="180">
        <f>F49/F48*100</f>
        <v>95.86127781487197</v>
      </c>
      <c r="G50" s="180">
        <f>G49/G48*100</f>
        <v>95.86127781487197</v>
      </c>
      <c r="H50" s="180">
        <v>0</v>
      </c>
      <c r="I50" s="180">
        <f>I49/I48*100</f>
        <v>95.86127781487197</v>
      </c>
      <c r="J50" s="150">
        <f>SUM(J56+J59+J62)</f>
        <v>0</v>
      </c>
      <c r="K50" s="150">
        <f>SUM(K56+K59+K62)</f>
        <v>0</v>
      </c>
      <c r="L50" s="150">
        <f>SUM(L56+L59+L62)</f>
        <v>0</v>
      </c>
      <c r="M50" s="150">
        <f>SUM(M56+M59+M62)</f>
        <v>0</v>
      </c>
      <c r="N50" s="180">
        <v>0</v>
      </c>
      <c r="O50" s="180">
        <v>0</v>
      </c>
      <c r="P50" s="180">
        <v>0</v>
      </c>
      <c r="Q50" s="180">
        <v>0</v>
      </c>
      <c r="R50" s="181">
        <v>0</v>
      </c>
      <c r="S50" s="182">
        <v>0</v>
      </c>
      <c r="T50" s="2"/>
    </row>
    <row r="51" spans="1:20" ht="30" customHeight="1">
      <c r="A51" s="47"/>
      <c r="B51" s="88">
        <v>700</v>
      </c>
      <c r="C51" s="88"/>
      <c r="D51" s="89" t="s">
        <v>91</v>
      </c>
      <c r="E51" s="86">
        <f>SUM(F51+O51)</f>
        <v>249282</v>
      </c>
      <c r="F51" s="86">
        <f>SUM(G51+J51+K51+L51+N51)</f>
        <v>229282</v>
      </c>
      <c r="G51" s="86">
        <f t="shared" si="0"/>
        <v>229282</v>
      </c>
      <c r="H51" s="147">
        <f>SUM(H54)</f>
        <v>2000</v>
      </c>
      <c r="I51" s="147">
        <f>SUM(I54)</f>
        <v>227282</v>
      </c>
      <c r="J51" s="147">
        <f>SUM(J54+J57+J60)</f>
        <v>0</v>
      </c>
      <c r="K51" s="147">
        <f>SUM(K54)</f>
        <v>0</v>
      </c>
      <c r="L51" s="147">
        <f aca="true" t="shared" si="6" ref="L51:N52">SUM(L54+L57+L60)</f>
        <v>0</v>
      </c>
      <c r="M51" s="147">
        <f t="shared" si="6"/>
        <v>0</v>
      </c>
      <c r="N51" s="147">
        <f t="shared" si="6"/>
        <v>0</v>
      </c>
      <c r="O51" s="147">
        <f>SUM(O54)</f>
        <v>20000</v>
      </c>
      <c r="P51" s="147">
        <f>SUM(P54)</f>
        <v>20000</v>
      </c>
      <c r="Q51" s="86">
        <v>0</v>
      </c>
      <c r="R51" s="334">
        <v>0</v>
      </c>
      <c r="S51" s="86">
        <v>0</v>
      </c>
      <c r="T51" s="2"/>
    </row>
    <row r="52" spans="1:20" ht="26.25" customHeight="1">
      <c r="A52" s="47"/>
      <c r="B52" s="88"/>
      <c r="C52" s="88"/>
      <c r="D52" s="315" t="s">
        <v>87</v>
      </c>
      <c r="E52" s="86">
        <f>SUM(F52+O52)</f>
        <v>189173.1</v>
      </c>
      <c r="F52" s="86">
        <f>SUM(G52+J52+K52+L52+N52)</f>
        <v>172629.6</v>
      </c>
      <c r="G52" s="86">
        <f t="shared" si="0"/>
        <v>172629.6</v>
      </c>
      <c r="H52" s="147">
        <f>SUM(H55)</f>
        <v>1000</v>
      </c>
      <c r="I52" s="147">
        <f>SUM(I55)</f>
        <v>171629.6</v>
      </c>
      <c r="J52" s="147">
        <f>SUM(J55)</f>
        <v>0</v>
      </c>
      <c r="K52" s="147">
        <f>SUM(K55)</f>
        <v>0</v>
      </c>
      <c r="L52" s="147">
        <f t="shared" si="6"/>
        <v>0</v>
      </c>
      <c r="M52" s="147">
        <f t="shared" si="6"/>
        <v>0</v>
      </c>
      <c r="N52" s="147">
        <f t="shared" si="6"/>
        <v>0</v>
      </c>
      <c r="O52" s="147">
        <f>SUM(O55)</f>
        <v>16543.5</v>
      </c>
      <c r="P52" s="147">
        <f>SUM(P55)</f>
        <v>16543.5</v>
      </c>
      <c r="Q52" s="86">
        <v>0</v>
      </c>
      <c r="R52" s="334">
        <v>0</v>
      </c>
      <c r="S52" s="86">
        <v>0</v>
      </c>
      <c r="T52" s="2"/>
    </row>
    <row r="53" spans="1:20" ht="19.5" customHeight="1">
      <c r="A53" s="47"/>
      <c r="B53" s="88"/>
      <c r="C53" s="88"/>
      <c r="D53" s="316" t="s">
        <v>86</v>
      </c>
      <c r="E53" s="313">
        <f>E52/E51*100</f>
        <v>75.88718800394733</v>
      </c>
      <c r="F53" s="313">
        <f>F52/F51*100</f>
        <v>75.29138789787248</v>
      </c>
      <c r="G53" s="313">
        <f>G52/G51*100</f>
        <v>75.29138789787248</v>
      </c>
      <c r="H53" s="313">
        <f>H52/H51*100</f>
        <v>50</v>
      </c>
      <c r="I53" s="313">
        <f>I52/I51*100</f>
        <v>75.51394303112433</v>
      </c>
      <c r="J53" s="313">
        <v>0</v>
      </c>
      <c r="K53" s="313">
        <v>0</v>
      </c>
      <c r="L53" s="313">
        <v>0</v>
      </c>
      <c r="M53" s="313">
        <v>0</v>
      </c>
      <c r="N53" s="313">
        <v>0</v>
      </c>
      <c r="O53" s="313">
        <f>O52/O51*100</f>
        <v>82.7175</v>
      </c>
      <c r="P53" s="313">
        <f>P52/P51*100</f>
        <v>82.7175</v>
      </c>
      <c r="Q53" s="317">
        <v>0</v>
      </c>
      <c r="R53" s="317">
        <v>0</v>
      </c>
      <c r="S53" s="314">
        <v>0</v>
      </c>
      <c r="T53" s="2"/>
    </row>
    <row r="54" spans="1:20" ht="29.25" customHeight="1">
      <c r="A54" s="47"/>
      <c r="B54" s="92"/>
      <c r="C54" s="92">
        <v>70005</v>
      </c>
      <c r="D54" s="94" t="s">
        <v>225</v>
      </c>
      <c r="E54" s="90">
        <f>SUM(F54+O54)</f>
        <v>249282</v>
      </c>
      <c r="F54" s="90">
        <f>SUM(G54+J54+K54+L54+N54)</f>
        <v>229282</v>
      </c>
      <c r="G54" s="90">
        <f t="shared" si="0"/>
        <v>229282</v>
      </c>
      <c r="H54" s="332">
        <v>2000</v>
      </c>
      <c r="I54" s="332">
        <v>227282</v>
      </c>
      <c r="J54" s="332">
        <v>0</v>
      </c>
      <c r="K54" s="332">
        <v>0</v>
      </c>
      <c r="L54" s="332">
        <v>0</v>
      </c>
      <c r="M54" s="332">
        <v>0</v>
      </c>
      <c r="N54" s="332">
        <v>0</v>
      </c>
      <c r="O54" s="332">
        <v>20000</v>
      </c>
      <c r="P54" s="332">
        <v>20000</v>
      </c>
      <c r="Q54" s="90">
        <v>0</v>
      </c>
      <c r="R54" s="149">
        <v>0</v>
      </c>
      <c r="S54" s="90">
        <v>0</v>
      </c>
      <c r="T54" s="184"/>
    </row>
    <row r="55" spans="1:20" ht="27" customHeight="1">
      <c r="A55" s="47"/>
      <c r="B55" s="92"/>
      <c r="C55" s="92"/>
      <c r="D55" s="185" t="s">
        <v>87</v>
      </c>
      <c r="E55" s="90">
        <f>SUM(F55+O55)</f>
        <v>189173.1</v>
      </c>
      <c r="F55" s="90">
        <f>SUM(G55+J55+K55+L55+N55)</f>
        <v>172629.6</v>
      </c>
      <c r="G55" s="90">
        <f t="shared" si="0"/>
        <v>172629.6</v>
      </c>
      <c r="H55" s="332">
        <v>1000</v>
      </c>
      <c r="I55" s="90">
        <v>171629.6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16543.5</v>
      </c>
      <c r="P55" s="90">
        <v>16543.5</v>
      </c>
      <c r="Q55" s="179">
        <v>0</v>
      </c>
      <c r="R55" s="179">
        <v>0</v>
      </c>
      <c r="S55" s="179">
        <v>0</v>
      </c>
      <c r="T55" s="2"/>
    </row>
    <row r="56" spans="1:20" ht="19.5" customHeight="1">
      <c r="A56" s="47"/>
      <c r="B56" s="92"/>
      <c r="C56" s="92"/>
      <c r="D56" s="186" t="s">
        <v>86</v>
      </c>
      <c r="E56" s="180">
        <f>E55/E54*100</f>
        <v>75.88718800394733</v>
      </c>
      <c r="F56" s="180">
        <f>F55/F54*100</f>
        <v>75.29138789787248</v>
      </c>
      <c r="G56" s="180">
        <f>G55/G54*100</f>
        <v>75.29138789787248</v>
      </c>
      <c r="H56" s="180">
        <f>H55/H54*100</f>
        <v>50</v>
      </c>
      <c r="I56" s="180">
        <f>I55/I54*100</f>
        <v>75.51394303112433</v>
      </c>
      <c r="J56" s="150">
        <f>SUM(J59+J62+J65)</f>
        <v>0</v>
      </c>
      <c r="K56" s="150">
        <v>0</v>
      </c>
      <c r="L56" s="150">
        <f aca="true" t="shared" si="7" ref="L56:M58">SUM(L59+L62+L65)</f>
        <v>0</v>
      </c>
      <c r="M56" s="150">
        <f t="shared" si="7"/>
        <v>0</v>
      </c>
      <c r="N56" s="180">
        <v>0</v>
      </c>
      <c r="O56" s="150">
        <v>0</v>
      </c>
      <c r="P56" s="180">
        <v>0</v>
      </c>
      <c r="Q56" s="181">
        <v>0</v>
      </c>
      <c r="R56" s="181">
        <v>0</v>
      </c>
      <c r="S56" s="182">
        <v>0</v>
      </c>
      <c r="T56" s="2"/>
    </row>
    <row r="57" spans="1:20" ht="33.75" customHeight="1">
      <c r="A57" s="47"/>
      <c r="B57" s="88">
        <v>710</v>
      </c>
      <c r="C57" s="88"/>
      <c r="D57" s="89" t="s">
        <v>95</v>
      </c>
      <c r="E57" s="86">
        <f>SUM(F57+O57)</f>
        <v>59244.67</v>
      </c>
      <c r="F57" s="86">
        <f>SUM(G57+J57+K57+L57+N57)</f>
        <v>57050</v>
      </c>
      <c r="G57" s="86">
        <f t="shared" si="0"/>
        <v>57050</v>
      </c>
      <c r="H57" s="147">
        <f>SUM(H60)</f>
        <v>0</v>
      </c>
      <c r="I57" s="147">
        <f>SUM(I60)</f>
        <v>57050</v>
      </c>
      <c r="J57" s="147">
        <f>SUM(J60+J63+J66)</f>
        <v>0</v>
      </c>
      <c r="K57" s="147">
        <f>SUM(K60)</f>
        <v>0</v>
      </c>
      <c r="L57" s="147">
        <f t="shared" si="7"/>
        <v>0</v>
      </c>
      <c r="M57" s="147">
        <f t="shared" si="7"/>
        <v>0</v>
      </c>
      <c r="N57" s="147">
        <f>SUM(N60+N63+N66)</f>
        <v>0</v>
      </c>
      <c r="O57" s="147">
        <f aca="true" t="shared" si="8" ref="O57:Q58">SUM(O60+O63)</f>
        <v>2194.67</v>
      </c>
      <c r="P57" s="147">
        <f t="shared" si="8"/>
        <v>2194.67</v>
      </c>
      <c r="Q57" s="147">
        <f t="shared" si="8"/>
        <v>2194.67</v>
      </c>
      <c r="R57" s="334">
        <v>0</v>
      </c>
      <c r="S57" s="86">
        <v>0</v>
      </c>
      <c r="T57" s="2"/>
    </row>
    <row r="58" spans="1:20" ht="26.25" customHeight="1">
      <c r="A58" s="47"/>
      <c r="B58" s="92"/>
      <c r="C58" s="92"/>
      <c r="D58" s="185" t="s">
        <v>87</v>
      </c>
      <c r="E58" s="86">
        <f>SUM(F58+O58)</f>
        <v>26645.52</v>
      </c>
      <c r="F58" s="86">
        <f>SUM(G58+J58+K58+L58+N58)</f>
        <v>26645.52</v>
      </c>
      <c r="G58" s="86">
        <f t="shared" si="0"/>
        <v>26645.52</v>
      </c>
      <c r="H58" s="147">
        <f>SUM(H61)</f>
        <v>0</v>
      </c>
      <c r="I58" s="147">
        <f>SUM(I61)</f>
        <v>26645.52</v>
      </c>
      <c r="J58" s="147">
        <f>SUM(J61+J64+J67)</f>
        <v>0</v>
      </c>
      <c r="K58" s="147">
        <f>SUM(K61)</f>
        <v>0</v>
      </c>
      <c r="L58" s="147">
        <f t="shared" si="7"/>
        <v>0</v>
      </c>
      <c r="M58" s="147">
        <f t="shared" si="7"/>
        <v>0</v>
      </c>
      <c r="N58" s="147">
        <f>SUM(N61+N64+N67)</f>
        <v>0</v>
      </c>
      <c r="O58" s="147">
        <f t="shared" si="8"/>
        <v>0</v>
      </c>
      <c r="P58" s="147">
        <f t="shared" si="8"/>
        <v>0</v>
      </c>
      <c r="Q58" s="147">
        <f t="shared" si="8"/>
        <v>0</v>
      </c>
      <c r="R58" s="334">
        <v>0</v>
      </c>
      <c r="S58" s="86">
        <v>0</v>
      </c>
      <c r="T58" s="2"/>
    </row>
    <row r="59" spans="1:20" ht="19.5" customHeight="1">
      <c r="A59" s="47"/>
      <c r="B59" s="92"/>
      <c r="C59" s="92"/>
      <c r="D59" s="186" t="s">
        <v>86</v>
      </c>
      <c r="E59" s="313">
        <f>E58/E57*100</f>
        <v>44.975387659345564</v>
      </c>
      <c r="F59" s="313">
        <f>F58/F57*100</f>
        <v>46.70555652936021</v>
      </c>
      <c r="G59" s="86">
        <f t="shared" si="0"/>
        <v>46.70555652936021</v>
      </c>
      <c r="H59" s="313">
        <v>0</v>
      </c>
      <c r="I59" s="313">
        <f>I58/I57*100</f>
        <v>46.70555652936021</v>
      </c>
      <c r="J59" s="313">
        <v>0</v>
      </c>
      <c r="K59" s="313">
        <v>0</v>
      </c>
      <c r="L59" s="313">
        <v>0</v>
      </c>
      <c r="M59" s="313">
        <v>0</v>
      </c>
      <c r="N59" s="313">
        <v>0</v>
      </c>
      <c r="O59" s="313">
        <f>O58/O57*100</f>
        <v>0</v>
      </c>
      <c r="P59" s="313">
        <f>P58/P57*100</f>
        <v>0</v>
      </c>
      <c r="Q59" s="313">
        <f>Q58/Q57*100</f>
        <v>0</v>
      </c>
      <c r="R59" s="317">
        <v>0</v>
      </c>
      <c r="S59" s="314">
        <v>0</v>
      </c>
      <c r="T59" s="2"/>
    </row>
    <row r="60" spans="1:20" ht="38.25" customHeight="1">
      <c r="A60" s="95"/>
      <c r="B60" s="92"/>
      <c r="C60" s="92">
        <v>71004</v>
      </c>
      <c r="D60" s="94" t="s">
        <v>226</v>
      </c>
      <c r="E60" s="90">
        <f>SUM(F60+O60)</f>
        <v>57050</v>
      </c>
      <c r="F60" s="90">
        <f>SUM(G60+J60+K60+L60+N60)</f>
        <v>57050</v>
      </c>
      <c r="G60" s="90">
        <f t="shared" si="0"/>
        <v>57050</v>
      </c>
      <c r="H60" s="332">
        <v>0</v>
      </c>
      <c r="I60" s="332">
        <v>57050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150">
        <v>0</v>
      </c>
      <c r="P60" s="150">
        <v>0</v>
      </c>
      <c r="Q60" s="90">
        <v>0</v>
      </c>
      <c r="R60" s="149">
        <v>0</v>
      </c>
      <c r="S60" s="90">
        <v>0</v>
      </c>
      <c r="T60" s="184"/>
    </row>
    <row r="61" spans="1:20" ht="27" customHeight="1">
      <c r="A61" s="47"/>
      <c r="B61" s="92"/>
      <c r="C61" s="92"/>
      <c r="D61" s="185" t="s">
        <v>87</v>
      </c>
      <c r="E61" s="90">
        <f>SUM(F61+O61)</f>
        <v>26645.52</v>
      </c>
      <c r="F61" s="90">
        <f>SUM(G61+J61+K61+L61+N61)</f>
        <v>26645.52</v>
      </c>
      <c r="G61" s="90">
        <f t="shared" si="0"/>
        <v>26645.52</v>
      </c>
      <c r="H61" s="90">
        <v>0</v>
      </c>
      <c r="I61" s="90">
        <v>26645.52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179">
        <v>0</v>
      </c>
      <c r="R61" s="179">
        <v>0</v>
      </c>
      <c r="S61" s="179">
        <v>0</v>
      </c>
      <c r="T61" s="2"/>
    </row>
    <row r="62" spans="1:20" ht="24" customHeight="1">
      <c r="A62" s="47"/>
      <c r="B62" s="92"/>
      <c r="C62" s="92"/>
      <c r="D62" s="186" t="s">
        <v>86</v>
      </c>
      <c r="E62" s="180">
        <f>E61/E60*100</f>
        <v>46.70555652936021</v>
      </c>
      <c r="F62" s="180">
        <f>F61/F60*100</f>
        <v>46.70555652936021</v>
      </c>
      <c r="G62" s="90">
        <f t="shared" si="0"/>
        <v>46.70555652936021</v>
      </c>
      <c r="H62" s="180">
        <v>0</v>
      </c>
      <c r="I62" s="180">
        <f>I61/I60*100</f>
        <v>46.70555652936021</v>
      </c>
      <c r="J62" s="150">
        <f>SUM(J65+J68+J71)</f>
        <v>0</v>
      </c>
      <c r="K62" s="150">
        <v>0</v>
      </c>
      <c r="L62" s="150">
        <f>SUM(L65+L68+L71)</f>
        <v>0</v>
      </c>
      <c r="M62" s="150">
        <f>SUM(M65+M68+M71)</f>
        <v>0</v>
      </c>
      <c r="N62" s="180">
        <v>0</v>
      </c>
      <c r="O62" s="150">
        <v>0</v>
      </c>
      <c r="P62" s="180">
        <v>0</v>
      </c>
      <c r="Q62" s="181">
        <v>0</v>
      </c>
      <c r="R62" s="181">
        <v>0</v>
      </c>
      <c r="S62" s="182">
        <v>0</v>
      </c>
      <c r="T62" s="2"/>
    </row>
    <row r="63" spans="1:20" ht="24.75" customHeight="1">
      <c r="A63" s="47"/>
      <c r="B63" s="92"/>
      <c r="C63" s="92">
        <v>71095</v>
      </c>
      <c r="D63" s="94" t="s">
        <v>218</v>
      </c>
      <c r="E63" s="90">
        <f>SUM(F63+O63)</f>
        <v>2194.67</v>
      </c>
      <c r="F63" s="90">
        <f>SUM(G63+J63+K63+L63+N63)</f>
        <v>0</v>
      </c>
      <c r="G63" s="90">
        <f t="shared" si="0"/>
        <v>0</v>
      </c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2">
        <v>0</v>
      </c>
      <c r="N63" s="332">
        <v>0</v>
      </c>
      <c r="O63" s="332">
        <v>2194.67</v>
      </c>
      <c r="P63" s="332">
        <v>2194.67</v>
      </c>
      <c r="Q63" s="332">
        <v>2194.67</v>
      </c>
      <c r="R63" s="149">
        <v>0</v>
      </c>
      <c r="S63" s="90">
        <v>0</v>
      </c>
      <c r="T63" s="2"/>
    </row>
    <row r="64" spans="1:19" ht="24" customHeight="1">
      <c r="A64" s="47"/>
      <c r="B64" s="92"/>
      <c r="C64" s="92"/>
      <c r="D64" s="185" t="s">
        <v>87</v>
      </c>
      <c r="E64" s="90">
        <f>SUM(F64+O64)</f>
        <v>0</v>
      </c>
      <c r="F64" s="90">
        <f>SUM(G64+J64+K64+L64+N64)</f>
        <v>0</v>
      </c>
      <c r="G64" s="90">
        <f t="shared" si="0"/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179">
        <v>0</v>
      </c>
      <c r="S64" s="179">
        <v>0</v>
      </c>
    </row>
    <row r="65" spans="1:19" ht="19.5" customHeight="1">
      <c r="A65" s="47"/>
      <c r="B65" s="92"/>
      <c r="C65" s="92"/>
      <c r="D65" s="186" t="s">
        <v>86</v>
      </c>
      <c r="E65" s="180">
        <f>E64/E63*100</f>
        <v>0</v>
      </c>
      <c r="F65" s="180">
        <v>0</v>
      </c>
      <c r="G65" s="90">
        <f t="shared" si="0"/>
        <v>0</v>
      </c>
      <c r="H65" s="180">
        <v>0</v>
      </c>
      <c r="I65" s="180">
        <v>0</v>
      </c>
      <c r="J65" s="150">
        <f aca="true" t="shared" si="9" ref="J65:M67">SUM(J68+J71+J74)</f>
        <v>0</v>
      </c>
      <c r="K65" s="150">
        <v>0</v>
      </c>
      <c r="L65" s="150">
        <f t="shared" si="9"/>
        <v>0</v>
      </c>
      <c r="M65" s="150">
        <f t="shared" si="9"/>
        <v>0</v>
      </c>
      <c r="N65" s="180">
        <v>0</v>
      </c>
      <c r="O65" s="180">
        <f>O64/O63*100</f>
        <v>0</v>
      </c>
      <c r="P65" s="180">
        <f>P64/P63*100</f>
        <v>0</v>
      </c>
      <c r="Q65" s="180">
        <f>Q64/Q63*100</f>
        <v>0</v>
      </c>
      <c r="R65" s="181">
        <v>0</v>
      </c>
      <c r="S65" s="182">
        <v>0</v>
      </c>
    </row>
    <row r="66" spans="1:20" ht="24" customHeight="1">
      <c r="A66" s="95"/>
      <c r="B66" s="88">
        <v>750</v>
      </c>
      <c r="C66" s="88"/>
      <c r="D66" s="89" t="s">
        <v>92</v>
      </c>
      <c r="E66" s="86">
        <f>SUM(F66+O66)</f>
        <v>4056056.37</v>
      </c>
      <c r="F66" s="86">
        <f>SUM(G66+J66+K66+L66+N66)</f>
        <v>4056056.37</v>
      </c>
      <c r="G66" s="86">
        <f t="shared" si="0"/>
        <v>3754365.37</v>
      </c>
      <c r="H66" s="147">
        <f>SUM(H69+H72+H75+H81+H84)</f>
        <v>2952199.63</v>
      </c>
      <c r="I66" s="147">
        <f>SUM(I69+I72+I75+I78+I81+I84)</f>
        <v>802165.7400000001</v>
      </c>
      <c r="J66" s="147">
        <f t="shared" si="9"/>
        <v>0</v>
      </c>
      <c r="K66" s="147">
        <f>SUM(K69+K72+K75+K78+K81+K84)</f>
        <v>301691</v>
      </c>
      <c r="L66" s="147">
        <f t="shared" si="9"/>
        <v>0</v>
      </c>
      <c r="M66" s="147">
        <f t="shared" si="9"/>
        <v>0</v>
      </c>
      <c r="N66" s="147">
        <f>SUM(N69+N72+N75)</f>
        <v>0</v>
      </c>
      <c r="O66" s="147">
        <f>SUM(O69+O72+O75+O81+O84)</f>
        <v>0</v>
      </c>
      <c r="P66" s="147">
        <f>SUM(P69+P72+P75+P81+P84)</f>
        <v>0</v>
      </c>
      <c r="Q66" s="86">
        <v>0</v>
      </c>
      <c r="R66" s="334">
        <v>0</v>
      </c>
      <c r="S66" s="86">
        <v>0</v>
      </c>
      <c r="T66" s="2"/>
    </row>
    <row r="67" spans="1:21" ht="26.25" customHeight="1">
      <c r="A67" s="47"/>
      <c r="B67" s="88"/>
      <c r="C67" s="88"/>
      <c r="D67" s="315" t="s">
        <v>87</v>
      </c>
      <c r="E67" s="86">
        <f>SUM(F67+O67)</f>
        <v>3820749.29</v>
      </c>
      <c r="F67" s="86">
        <f>SUM(G67+J67+K67+L67+N67)</f>
        <v>3820749.29</v>
      </c>
      <c r="G67" s="86">
        <f t="shared" si="0"/>
        <v>3534110.21</v>
      </c>
      <c r="H67" s="147">
        <f>SUM(H70+H73+H76+H82+H85)</f>
        <v>2835425.09</v>
      </c>
      <c r="I67" s="147">
        <f>SUM(I70+I73+I76+I79+I82+I85)</f>
        <v>698685.1200000001</v>
      </c>
      <c r="J67" s="147">
        <f t="shared" si="9"/>
        <v>0</v>
      </c>
      <c r="K67" s="147">
        <f>SUM(K70+K73+K76+K79+K82+K85)</f>
        <v>286639.08</v>
      </c>
      <c r="L67" s="147">
        <f t="shared" si="9"/>
        <v>0</v>
      </c>
      <c r="M67" s="147">
        <f t="shared" si="9"/>
        <v>0</v>
      </c>
      <c r="N67" s="147">
        <f>SUM(N70+N73+N76)</f>
        <v>0</v>
      </c>
      <c r="O67" s="147">
        <v>0</v>
      </c>
      <c r="P67" s="147">
        <v>0</v>
      </c>
      <c r="Q67" s="147">
        <f>SUM(Q70+Q73+Q76+Q82+Q85)</f>
        <v>0</v>
      </c>
      <c r="R67" s="147">
        <f>SUM(R70+R73+R76+R82+R85)</f>
        <v>0</v>
      </c>
      <c r="S67" s="86">
        <v>0</v>
      </c>
      <c r="T67" s="2"/>
      <c r="U67" s="2"/>
    </row>
    <row r="68" spans="1:21" ht="19.5" customHeight="1">
      <c r="A68" s="47"/>
      <c r="B68" s="88"/>
      <c r="C68" s="88"/>
      <c r="D68" s="316" t="s">
        <v>86</v>
      </c>
      <c r="E68" s="313">
        <f>E67/E66*100</f>
        <v>94.19862401961637</v>
      </c>
      <c r="F68" s="313">
        <f>F67/F66*100</f>
        <v>94.19862401961637</v>
      </c>
      <c r="G68" s="313">
        <f>G67/G66*100</f>
        <v>94.13335841631203</v>
      </c>
      <c r="H68" s="313">
        <f>H67/H66*100</f>
        <v>96.04449039240616</v>
      </c>
      <c r="I68" s="313">
        <f>I67/I66*100</f>
        <v>87.09984547582398</v>
      </c>
      <c r="J68" s="313">
        <v>0</v>
      </c>
      <c r="K68" s="313">
        <f>K67/K66*100</f>
        <v>95.01081570215884</v>
      </c>
      <c r="L68" s="313">
        <v>0</v>
      </c>
      <c r="M68" s="313">
        <v>0</v>
      </c>
      <c r="N68" s="313">
        <v>0</v>
      </c>
      <c r="O68" s="313">
        <v>0</v>
      </c>
      <c r="P68" s="313">
        <v>0</v>
      </c>
      <c r="Q68" s="317">
        <v>0</v>
      </c>
      <c r="R68" s="317">
        <v>0</v>
      </c>
      <c r="S68" s="314">
        <v>0</v>
      </c>
      <c r="T68" s="2"/>
      <c r="U68" s="2"/>
    </row>
    <row r="69" spans="1:20" ht="33.75" customHeight="1">
      <c r="A69" s="47"/>
      <c r="B69" s="92"/>
      <c r="C69" s="92">
        <v>75011</v>
      </c>
      <c r="D69" s="128" t="s">
        <v>227</v>
      </c>
      <c r="E69" s="90">
        <f>SUM(F69+O69)</f>
        <v>94802</v>
      </c>
      <c r="F69" s="90">
        <f>SUM(G69+J69+K69+L69+N69)</f>
        <v>94802</v>
      </c>
      <c r="G69" s="90">
        <f t="shared" si="0"/>
        <v>94802</v>
      </c>
      <c r="H69" s="332">
        <v>80754.35</v>
      </c>
      <c r="I69" s="332">
        <v>14047.65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149">
        <v>0</v>
      </c>
      <c r="S69" s="90">
        <v>0</v>
      </c>
      <c r="T69" s="2"/>
    </row>
    <row r="70" spans="1:20" ht="26.25" customHeight="1">
      <c r="A70" s="47"/>
      <c r="B70" s="92"/>
      <c r="C70" s="92"/>
      <c r="D70" s="185" t="s">
        <v>87</v>
      </c>
      <c r="E70" s="90">
        <f>SUM(F70+O70)</f>
        <v>94801.94</v>
      </c>
      <c r="F70" s="90">
        <f>SUM(G70+J70+K70+L70+N70)</f>
        <v>94801.94</v>
      </c>
      <c r="G70" s="90">
        <f t="shared" si="0"/>
        <v>94801.94</v>
      </c>
      <c r="H70" s="332">
        <v>80754.35</v>
      </c>
      <c r="I70" s="332">
        <v>14047.59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179">
        <v>0</v>
      </c>
      <c r="R70" s="179">
        <v>0</v>
      </c>
      <c r="S70" s="179">
        <v>0</v>
      </c>
      <c r="T70" s="2"/>
    </row>
    <row r="71" spans="1:20" ht="18.75" customHeight="1">
      <c r="A71" s="47"/>
      <c r="B71" s="92"/>
      <c r="C71" s="92"/>
      <c r="D71" s="186" t="s">
        <v>86</v>
      </c>
      <c r="E71" s="180">
        <f>E70/E69*100</f>
        <v>99.999936710196</v>
      </c>
      <c r="F71" s="180">
        <f>F70/F69*100</f>
        <v>99.999936710196</v>
      </c>
      <c r="G71" s="180">
        <f>G70/G69*100</f>
        <v>99.999936710196</v>
      </c>
      <c r="H71" s="180">
        <f>H70/H69*100</f>
        <v>100</v>
      </c>
      <c r="I71" s="318">
        <f>I70/I69*100</f>
        <v>99.99957288229704</v>
      </c>
      <c r="J71" s="150">
        <f>SUM(J74+J77+J83)</f>
        <v>0</v>
      </c>
      <c r="K71" s="150">
        <v>0</v>
      </c>
      <c r="L71" s="150">
        <f>SUM(L74+L77+L83)</f>
        <v>0</v>
      </c>
      <c r="M71" s="150">
        <f>SUM(M74+M77+M83)</f>
        <v>0</v>
      </c>
      <c r="N71" s="318">
        <v>0</v>
      </c>
      <c r="O71" s="150">
        <v>0</v>
      </c>
      <c r="P71" s="318">
        <v>0</v>
      </c>
      <c r="Q71" s="319">
        <v>0</v>
      </c>
      <c r="R71" s="319">
        <v>0</v>
      </c>
      <c r="S71" s="320">
        <v>0</v>
      </c>
      <c r="T71" s="2"/>
    </row>
    <row r="72" spans="1:20" ht="34.5" customHeight="1">
      <c r="A72" s="47"/>
      <c r="B72" s="92"/>
      <c r="C72" s="92">
        <v>75022</v>
      </c>
      <c r="D72" s="94" t="s">
        <v>228</v>
      </c>
      <c r="E72" s="90">
        <f>SUM(F72+O72)</f>
        <v>161643.22</v>
      </c>
      <c r="F72" s="90">
        <f>SUM(G72+J72+K72+L72+N72)</f>
        <v>161643.22</v>
      </c>
      <c r="G72" s="90">
        <f t="shared" si="0"/>
        <v>3939.22</v>
      </c>
      <c r="H72" s="332">
        <v>0</v>
      </c>
      <c r="I72" s="332">
        <v>3939.22</v>
      </c>
      <c r="J72" s="332">
        <v>0</v>
      </c>
      <c r="K72" s="332">
        <v>157704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149">
        <v>0</v>
      </c>
      <c r="S72" s="90">
        <v>0</v>
      </c>
      <c r="T72" s="2"/>
    </row>
    <row r="73" spans="1:20" ht="24.75" customHeight="1">
      <c r="A73" s="47"/>
      <c r="B73" s="92"/>
      <c r="C73" s="92"/>
      <c r="D73" s="185" t="s">
        <v>87</v>
      </c>
      <c r="E73" s="90">
        <f>SUM(F73+O73)</f>
        <v>150902.04</v>
      </c>
      <c r="F73" s="90">
        <f>SUM(G73+J73+K73+L73+N73)</f>
        <v>150902.04</v>
      </c>
      <c r="G73" s="90">
        <f t="shared" si="0"/>
        <v>3861.04</v>
      </c>
      <c r="H73" s="90">
        <v>0</v>
      </c>
      <c r="I73" s="90">
        <v>3861.04</v>
      </c>
      <c r="J73" s="90">
        <v>0</v>
      </c>
      <c r="K73" s="90">
        <v>147041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179">
        <v>0</v>
      </c>
      <c r="R73" s="179">
        <v>0</v>
      </c>
      <c r="S73" s="179">
        <v>0</v>
      </c>
      <c r="T73" s="2"/>
    </row>
    <row r="74" spans="1:20" ht="21" customHeight="1">
      <c r="A74" s="47"/>
      <c r="B74" s="92"/>
      <c r="C74" s="92"/>
      <c r="D74" s="186" t="s">
        <v>86</v>
      </c>
      <c r="E74" s="180">
        <f>E73/E72*100</f>
        <v>93.35500740457906</v>
      </c>
      <c r="F74" s="180">
        <f>F73/F72*100</f>
        <v>93.35500740457906</v>
      </c>
      <c r="G74" s="90">
        <f t="shared" si="0"/>
        <v>98.01534313899707</v>
      </c>
      <c r="H74" s="180">
        <v>0</v>
      </c>
      <c r="I74" s="180">
        <f>I73/I72*100</f>
        <v>98.01534313899707</v>
      </c>
      <c r="J74" s="150">
        <f>SUM(J77+J83+J86)</f>
        <v>0</v>
      </c>
      <c r="K74" s="180">
        <f>K73/K72*100</f>
        <v>93.23859889413077</v>
      </c>
      <c r="L74" s="150">
        <f>SUM(L77+L83+L86)</f>
        <v>0</v>
      </c>
      <c r="M74" s="150">
        <f>SUM(M77+M83+M86)</f>
        <v>0</v>
      </c>
      <c r="N74" s="180">
        <v>0</v>
      </c>
      <c r="O74" s="150">
        <v>0</v>
      </c>
      <c r="P74" s="180">
        <v>0</v>
      </c>
      <c r="Q74" s="181">
        <v>0</v>
      </c>
      <c r="R74" s="181">
        <v>0</v>
      </c>
      <c r="S74" s="182">
        <v>0</v>
      </c>
      <c r="T74" s="2"/>
    </row>
    <row r="75" spans="1:21" ht="33.75" customHeight="1">
      <c r="A75" s="47"/>
      <c r="B75" s="92"/>
      <c r="C75" s="92">
        <v>75023</v>
      </c>
      <c r="D75" s="94" t="s">
        <v>229</v>
      </c>
      <c r="E75" s="90">
        <f>SUM(F75+O75)</f>
        <v>3432134.8499999996</v>
      </c>
      <c r="F75" s="90">
        <f>SUM(G75+J75+K75+L75+N75)</f>
        <v>3432134.8499999996</v>
      </c>
      <c r="G75" s="90">
        <f t="shared" si="0"/>
        <v>3426134.8499999996</v>
      </c>
      <c r="H75" s="332">
        <v>2724512.55</v>
      </c>
      <c r="I75" s="332">
        <v>701622.3</v>
      </c>
      <c r="J75" s="332">
        <v>0</v>
      </c>
      <c r="K75" s="332">
        <v>6000</v>
      </c>
      <c r="L75" s="332">
        <v>0</v>
      </c>
      <c r="M75" s="332">
        <v>0</v>
      </c>
      <c r="N75" s="332">
        <v>0</v>
      </c>
      <c r="O75" s="332">
        <v>0</v>
      </c>
      <c r="P75" s="332">
        <v>0</v>
      </c>
      <c r="Q75" s="90">
        <v>0</v>
      </c>
      <c r="R75" s="149">
        <v>0</v>
      </c>
      <c r="S75" s="90">
        <v>0</v>
      </c>
      <c r="T75" s="184"/>
      <c r="U75" s="184"/>
    </row>
    <row r="76" spans="1:21" ht="25.5" customHeight="1">
      <c r="A76" s="47"/>
      <c r="B76" s="117"/>
      <c r="C76" s="92"/>
      <c r="D76" s="185" t="s">
        <v>87</v>
      </c>
      <c r="E76" s="90">
        <f>SUM(F76+O76)</f>
        <v>3236788.64</v>
      </c>
      <c r="F76" s="90">
        <f>SUM(G76+J76+K76+L76+N76)</f>
        <v>3236788.64</v>
      </c>
      <c r="G76" s="90">
        <f t="shared" si="0"/>
        <v>3234575.1</v>
      </c>
      <c r="H76" s="90">
        <v>2625637.44</v>
      </c>
      <c r="I76" s="90">
        <v>608937.66</v>
      </c>
      <c r="J76" s="90">
        <v>0</v>
      </c>
      <c r="K76" s="90">
        <v>2213.54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179">
        <v>0</v>
      </c>
      <c r="R76" s="179">
        <v>0</v>
      </c>
      <c r="S76" s="179">
        <v>0</v>
      </c>
      <c r="T76" s="184"/>
      <c r="U76" s="184"/>
    </row>
    <row r="77" spans="1:21" ht="15.75" customHeight="1">
      <c r="A77" s="47"/>
      <c r="B77" s="117"/>
      <c r="C77" s="92"/>
      <c r="D77" s="186" t="s">
        <v>86</v>
      </c>
      <c r="E77" s="180">
        <f>E76/E75*100</f>
        <v>94.30831775155923</v>
      </c>
      <c r="F77" s="180">
        <f>F76/F75*100</f>
        <v>94.30831775155923</v>
      </c>
      <c r="G77" s="180">
        <f>G76/G75*100</f>
        <v>94.40886718162889</v>
      </c>
      <c r="H77" s="180">
        <f>H76/H75*100</f>
        <v>96.37090642140738</v>
      </c>
      <c r="I77" s="180">
        <f>I76/I75*100</f>
        <v>86.7899523718103</v>
      </c>
      <c r="J77" s="150">
        <f>SUM(J83+J86+J89)</f>
        <v>0</v>
      </c>
      <c r="K77" s="180">
        <f>K76/K75*100</f>
        <v>36.89233333333333</v>
      </c>
      <c r="L77" s="150">
        <f>SUM(L83+L86+L89)</f>
        <v>0</v>
      </c>
      <c r="M77" s="150">
        <f>SUM(M83+M86+M89)</f>
        <v>0</v>
      </c>
      <c r="N77" s="180">
        <v>0</v>
      </c>
      <c r="O77" s="180">
        <v>0</v>
      </c>
      <c r="P77" s="180">
        <v>0</v>
      </c>
      <c r="Q77" s="181">
        <v>0</v>
      </c>
      <c r="R77" s="181">
        <v>0</v>
      </c>
      <c r="S77" s="182">
        <v>0</v>
      </c>
      <c r="T77" s="184"/>
      <c r="U77" s="184"/>
    </row>
    <row r="78" spans="1:20" ht="26.25" customHeight="1">
      <c r="A78" s="47"/>
      <c r="B78" s="92"/>
      <c r="C78" s="92">
        <v>75056</v>
      </c>
      <c r="D78" s="94" t="s">
        <v>342</v>
      </c>
      <c r="E78" s="90">
        <f>SUM(F78+O78)</f>
        <v>25538</v>
      </c>
      <c r="F78" s="90">
        <f>SUM(G78+J78+K78+L78+N78)</f>
        <v>25538</v>
      </c>
      <c r="G78" s="90">
        <f>+SUM(H78+I78)</f>
        <v>565</v>
      </c>
      <c r="H78" s="332">
        <v>0</v>
      </c>
      <c r="I78" s="332">
        <v>565</v>
      </c>
      <c r="J78" s="332">
        <v>0</v>
      </c>
      <c r="K78" s="332">
        <v>24973</v>
      </c>
      <c r="L78" s="332">
        <v>0</v>
      </c>
      <c r="M78" s="332">
        <v>0</v>
      </c>
      <c r="N78" s="332">
        <v>0</v>
      </c>
      <c r="O78" s="332">
        <v>0</v>
      </c>
      <c r="P78" s="332">
        <v>0</v>
      </c>
      <c r="Q78" s="90">
        <v>0</v>
      </c>
      <c r="R78" s="149">
        <v>0</v>
      </c>
      <c r="S78" s="90">
        <v>0</v>
      </c>
      <c r="T78" s="184"/>
    </row>
    <row r="79" spans="1:20" ht="26.25" customHeight="1">
      <c r="A79" s="47"/>
      <c r="B79" s="92"/>
      <c r="C79" s="92"/>
      <c r="D79" s="185" t="s">
        <v>87</v>
      </c>
      <c r="E79" s="90">
        <f>SUM(F79+O79)</f>
        <v>25538</v>
      </c>
      <c r="F79" s="90">
        <f>SUM(G79+J79+K79+L79+N79)</f>
        <v>25538</v>
      </c>
      <c r="G79" s="90">
        <f>+SUM(H79+I79)</f>
        <v>565</v>
      </c>
      <c r="H79" s="90">
        <v>0</v>
      </c>
      <c r="I79" s="332">
        <v>565</v>
      </c>
      <c r="J79" s="90">
        <v>0</v>
      </c>
      <c r="K79" s="332">
        <v>24973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179">
        <v>0</v>
      </c>
      <c r="R79" s="179">
        <v>0</v>
      </c>
      <c r="S79" s="179">
        <v>0</v>
      </c>
      <c r="T79" s="184"/>
    </row>
    <row r="80" spans="1:20" ht="21" customHeight="1">
      <c r="A80" s="47"/>
      <c r="B80" s="92"/>
      <c r="C80" s="92"/>
      <c r="D80" s="186" t="s">
        <v>86</v>
      </c>
      <c r="E80" s="180">
        <f>E79/E78*100</f>
        <v>100</v>
      </c>
      <c r="F80" s="180">
        <f>F79/F78*100</f>
        <v>100</v>
      </c>
      <c r="G80" s="180">
        <f>G79/G78*100</f>
        <v>100</v>
      </c>
      <c r="H80" s="180">
        <v>0</v>
      </c>
      <c r="I80" s="180">
        <f>I79/I78*100</f>
        <v>100</v>
      </c>
      <c r="J80" s="150">
        <f>SUM(J86+J89+J92)</f>
        <v>0</v>
      </c>
      <c r="K80" s="180">
        <f>K79/K78*100</f>
        <v>100</v>
      </c>
      <c r="L80" s="150">
        <f>SUM(L86+L89+L92)</f>
        <v>0</v>
      </c>
      <c r="M80" s="150">
        <f>SUM(M86+M89+M92)</f>
        <v>0</v>
      </c>
      <c r="N80" s="180">
        <v>0</v>
      </c>
      <c r="O80" s="180">
        <v>0</v>
      </c>
      <c r="P80" s="180">
        <v>0</v>
      </c>
      <c r="Q80" s="181">
        <v>0</v>
      </c>
      <c r="R80" s="181">
        <v>0</v>
      </c>
      <c r="S80" s="182">
        <v>0</v>
      </c>
      <c r="T80" s="184"/>
    </row>
    <row r="81" spans="1:20" ht="33.75" customHeight="1">
      <c r="A81" s="47"/>
      <c r="B81" s="92"/>
      <c r="C81" s="92">
        <v>75075</v>
      </c>
      <c r="D81" s="94" t="s">
        <v>230</v>
      </c>
      <c r="E81" s="90">
        <f>SUM(F81+O81)</f>
        <v>81156.93</v>
      </c>
      <c r="F81" s="90">
        <f>SUM(G81+J81+K81+L81+N81)</f>
        <v>81156.93</v>
      </c>
      <c r="G81" s="90">
        <f t="shared" si="0"/>
        <v>81156.93</v>
      </c>
      <c r="H81" s="332">
        <v>9000</v>
      </c>
      <c r="I81" s="332">
        <v>72156.93</v>
      </c>
      <c r="J81" s="332">
        <v>0</v>
      </c>
      <c r="K81" s="332">
        <v>0</v>
      </c>
      <c r="L81" s="90">
        <v>0</v>
      </c>
      <c r="M81" s="90">
        <v>0</v>
      </c>
      <c r="N81" s="90">
        <v>0</v>
      </c>
      <c r="O81" s="90">
        <v>0</v>
      </c>
      <c r="P81" s="90">
        <v>0</v>
      </c>
      <c r="Q81" s="90">
        <v>0</v>
      </c>
      <c r="R81" s="149">
        <v>0</v>
      </c>
      <c r="S81" s="90">
        <v>0</v>
      </c>
      <c r="T81" s="184"/>
    </row>
    <row r="82" spans="1:20" ht="27" customHeight="1">
      <c r="A82" s="47"/>
      <c r="B82" s="92"/>
      <c r="C82" s="92"/>
      <c r="D82" s="185" t="s">
        <v>87</v>
      </c>
      <c r="E82" s="90">
        <f>SUM(F82+O82)</f>
        <v>68018.79000000001</v>
      </c>
      <c r="F82" s="90">
        <f>SUM(G82+J82+K82+L82+N82)</f>
        <v>68018.79000000001</v>
      </c>
      <c r="G82" s="90">
        <f aca="true" t="shared" si="10" ref="G82:G142">+SUM(H82+I82)</f>
        <v>68018.79000000001</v>
      </c>
      <c r="H82" s="90">
        <v>5125</v>
      </c>
      <c r="I82" s="90">
        <v>62893.79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0">
        <v>0</v>
      </c>
      <c r="Q82" s="179">
        <v>0</v>
      </c>
      <c r="R82" s="179">
        <v>0</v>
      </c>
      <c r="S82" s="179">
        <v>0</v>
      </c>
      <c r="T82" s="2"/>
    </row>
    <row r="83" spans="1:20" ht="19.5" customHeight="1">
      <c r="A83" s="47"/>
      <c r="B83" s="92"/>
      <c r="C83" s="92"/>
      <c r="D83" s="186" t="s">
        <v>86</v>
      </c>
      <c r="E83" s="180">
        <f>E82/E81*100</f>
        <v>83.81143791417445</v>
      </c>
      <c r="F83" s="180">
        <f>F82/F81*100</f>
        <v>83.81143791417445</v>
      </c>
      <c r="G83" s="180">
        <f>G82/G81*100</f>
        <v>83.81143791417445</v>
      </c>
      <c r="H83" s="180">
        <f>H82/H81*100</f>
        <v>56.94444444444444</v>
      </c>
      <c r="I83" s="180">
        <f>I82/I81*100</f>
        <v>87.16250816103181</v>
      </c>
      <c r="J83" s="150">
        <f>SUM(J86+J89+J92)</f>
        <v>0</v>
      </c>
      <c r="K83" s="150">
        <v>0</v>
      </c>
      <c r="L83" s="150">
        <f>SUM(L86+L89+L92)</f>
        <v>0</v>
      </c>
      <c r="M83" s="150">
        <f>SUM(M86+M89+M92)</f>
        <v>0</v>
      </c>
      <c r="N83" s="180">
        <v>0</v>
      </c>
      <c r="O83" s="150">
        <v>0</v>
      </c>
      <c r="P83" s="180">
        <v>0</v>
      </c>
      <c r="Q83" s="181">
        <v>0</v>
      </c>
      <c r="R83" s="181">
        <v>0</v>
      </c>
      <c r="S83" s="182">
        <v>0</v>
      </c>
      <c r="T83" s="2"/>
    </row>
    <row r="84" spans="1:20" ht="28.5" customHeight="1">
      <c r="A84" s="95"/>
      <c r="B84" s="92"/>
      <c r="C84" s="92">
        <v>75095</v>
      </c>
      <c r="D84" s="94" t="s">
        <v>231</v>
      </c>
      <c r="E84" s="90">
        <f>SUM(F84+O84)</f>
        <v>260781.37</v>
      </c>
      <c r="F84" s="90">
        <f>SUM(G84+J84+K84+L84+N84)</f>
        <v>260781.37</v>
      </c>
      <c r="G84" s="90">
        <f t="shared" si="10"/>
        <v>147767.37</v>
      </c>
      <c r="H84" s="332">
        <v>137932.73</v>
      </c>
      <c r="I84" s="332">
        <v>9834.64</v>
      </c>
      <c r="J84" s="332">
        <v>0</v>
      </c>
      <c r="K84" s="332">
        <v>113014</v>
      </c>
      <c r="L84" s="332">
        <v>0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149">
        <v>0</v>
      </c>
      <c r="S84" s="90">
        <v>0</v>
      </c>
      <c r="T84" s="2"/>
    </row>
    <row r="85" spans="1:19" ht="27.75" customHeight="1">
      <c r="A85" s="47"/>
      <c r="B85" s="92"/>
      <c r="C85" s="92"/>
      <c r="D85" s="185" t="s">
        <v>87</v>
      </c>
      <c r="E85" s="90">
        <f>SUM(F85+O85)</f>
        <v>244699.88</v>
      </c>
      <c r="F85" s="90">
        <f>SUM(G85+J85+K85+L85+N85)</f>
        <v>244699.88</v>
      </c>
      <c r="G85" s="90">
        <f t="shared" si="10"/>
        <v>132288.34</v>
      </c>
      <c r="H85" s="90">
        <v>123908.3</v>
      </c>
      <c r="I85" s="90">
        <v>8380.04</v>
      </c>
      <c r="J85" s="90">
        <v>0</v>
      </c>
      <c r="K85" s="90">
        <v>112411.54</v>
      </c>
      <c r="L85" s="90">
        <v>0</v>
      </c>
      <c r="M85" s="90">
        <v>0</v>
      </c>
      <c r="N85" s="90">
        <v>0</v>
      </c>
      <c r="O85" s="90">
        <v>0</v>
      </c>
      <c r="P85" s="90">
        <v>0</v>
      </c>
      <c r="Q85" s="179">
        <v>0</v>
      </c>
      <c r="R85" s="179">
        <v>0</v>
      </c>
      <c r="S85" s="179">
        <v>0</v>
      </c>
    </row>
    <row r="86" spans="1:19" ht="19.5" customHeight="1">
      <c r="A86" s="47"/>
      <c r="B86" s="92"/>
      <c r="C86" s="92"/>
      <c r="D86" s="186" t="s">
        <v>86</v>
      </c>
      <c r="E86" s="180">
        <f>E85/E84*100</f>
        <v>93.8333439999951</v>
      </c>
      <c r="F86" s="180">
        <f>F85/F84*100</f>
        <v>93.8333439999951</v>
      </c>
      <c r="G86" s="180">
        <f>G85/G84*100</f>
        <v>89.52473066279788</v>
      </c>
      <c r="H86" s="180">
        <f>H85/H84*100</f>
        <v>89.8324132350603</v>
      </c>
      <c r="I86" s="180">
        <f>I85/I84*100</f>
        <v>85.2094230190429</v>
      </c>
      <c r="J86" s="150">
        <f>SUM(J89+J92+J98)</f>
        <v>0</v>
      </c>
      <c r="K86" s="180">
        <f>K85/K84*100</f>
        <v>99.46691560337658</v>
      </c>
      <c r="L86" s="150">
        <f>SUM(L89+L92+L98)</f>
        <v>0</v>
      </c>
      <c r="M86" s="150">
        <f>SUM(M89+M92+M98)</f>
        <v>0</v>
      </c>
      <c r="N86" s="180">
        <v>0</v>
      </c>
      <c r="O86" s="150">
        <v>0</v>
      </c>
      <c r="P86" s="180">
        <v>0</v>
      </c>
      <c r="Q86" s="181">
        <v>0</v>
      </c>
      <c r="R86" s="181">
        <v>0</v>
      </c>
      <c r="S86" s="182">
        <v>0</v>
      </c>
    </row>
    <row r="87" spans="1:20" ht="65.25" customHeight="1">
      <c r="A87" s="47"/>
      <c r="B87" s="88">
        <v>751</v>
      </c>
      <c r="C87" s="88"/>
      <c r="D87" s="89" t="s">
        <v>232</v>
      </c>
      <c r="E87" s="86">
        <f>SUM(F87+O87)</f>
        <v>8847</v>
      </c>
      <c r="F87" s="86">
        <f>SUM(G87+J87+K87+L87+N87)</f>
        <v>8847</v>
      </c>
      <c r="G87" s="86">
        <f t="shared" si="10"/>
        <v>4592</v>
      </c>
      <c r="H87" s="147">
        <f aca="true" t="shared" si="11" ref="H87:M87">SUM(H90+H93)</f>
        <v>4051.87</v>
      </c>
      <c r="I87" s="147">
        <f t="shared" si="11"/>
        <v>540.13</v>
      </c>
      <c r="J87" s="147">
        <f t="shared" si="11"/>
        <v>0</v>
      </c>
      <c r="K87" s="147">
        <f t="shared" si="11"/>
        <v>4255</v>
      </c>
      <c r="L87" s="147">
        <f t="shared" si="11"/>
        <v>0</v>
      </c>
      <c r="M87" s="147">
        <f t="shared" si="11"/>
        <v>0</v>
      </c>
      <c r="N87" s="86">
        <f aca="true" t="shared" si="12" ref="L87:R88">SUM(O90)</f>
        <v>0</v>
      </c>
      <c r="O87" s="86">
        <f t="shared" si="12"/>
        <v>0</v>
      </c>
      <c r="P87" s="86">
        <f t="shared" si="12"/>
        <v>0</v>
      </c>
      <c r="Q87" s="86">
        <f t="shared" si="12"/>
        <v>0</v>
      </c>
      <c r="R87" s="86">
        <f t="shared" si="12"/>
        <v>0</v>
      </c>
      <c r="S87" s="86">
        <v>0</v>
      </c>
      <c r="T87" s="2"/>
    </row>
    <row r="88" spans="1:20" ht="24.75" customHeight="1">
      <c r="A88" s="47"/>
      <c r="B88" s="88"/>
      <c r="C88" s="88"/>
      <c r="D88" s="315" t="s">
        <v>87</v>
      </c>
      <c r="E88" s="86">
        <f>SUM(F88+O88)</f>
        <v>8247</v>
      </c>
      <c r="F88" s="86">
        <f>SUM(G88+J88+K88+L88+N88)</f>
        <v>8247</v>
      </c>
      <c r="G88" s="86">
        <f>+SUM(H88+I88)</f>
        <v>4592</v>
      </c>
      <c r="H88" s="147">
        <f>SUM(H91+H94)</f>
        <v>4051.87</v>
      </c>
      <c r="I88" s="147">
        <f>SUM(I91+I94)</f>
        <v>540.13</v>
      </c>
      <c r="J88" s="86">
        <f>SUM(K91)</f>
        <v>0</v>
      </c>
      <c r="K88" s="147">
        <f>SUM(K91+K94)</f>
        <v>3655</v>
      </c>
      <c r="L88" s="86">
        <f t="shared" si="12"/>
        <v>0</v>
      </c>
      <c r="M88" s="86">
        <f t="shared" si="12"/>
        <v>0</v>
      </c>
      <c r="N88" s="86">
        <f t="shared" si="12"/>
        <v>0</v>
      </c>
      <c r="O88" s="86">
        <f t="shared" si="12"/>
        <v>0</v>
      </c>
      <c r="P88" s="86">
        <f t="shared" si="12"/>
        <v>0</v>
      </c>
      <c r="Q88" s="86">
        <f t="shared" si="12"/>
        <v>0</v>
      </c>
      <c r="R88" s="86">
        <f t="shared" si="12"/>
        <v>0</v>
      </c>
      <c r="S88" s="86">
        <v>0</v>
      </c>
      <c r="T88" s="2"/>
    </row>
    <row r="89" spans="1:20" ht="19.5" customHeight="1">
      <c r="A89" s="47"/>
      <c r="B89" s="88"/>
      <c r="C89" s="88"/>
      <c r="D89" s="316" t="s">
        <v>86</v>
      </c>
      <c r="E89" s="313">
        <f>E88/E87*100</f>
        <v>93.21804001356392</v>
      </c>
      <c r="F89" s="313">
        <f>F88/F87*100</f>
        <v>93.21804001356392</v>
      </c>
      <c r="G89" s="313">
        <f>G88/G87*100</f>
        <v>100</v>
      </c>
      <c r="H89" s="313">
        <f>H88/H87*100</f>
        <v>100</v>
      </c>
      <c r="I89" s="313">
        <v>92.00538510964729</v>
      </c>
      <c r="J89" s="313">
        <v>0</v>
      </c>
      <c r="K89" s="313">
        <f>K88/K87*100</f>
        <v>85.89894242068155</v>
      </c>
      <c r="L89" s="313">
        <v>0</v>
      </c>
      <c r="M89" s="313">
        <v>0</v>
      </c>
      <c r="N89" s="313">
        <v>0</v>
      </c>
      <c r="O89" s="147">
        <v>0</v>
      </c>
      <c r="P89" s="313">
        <v>0</v>
      </c>
      <c r="Q89" s="317">
        <v>0</v>
      </c>
      <c r="R89" s="317">
        <v>0</v>
      </c>
      <c r="S89" s="314">
        <v>0</v>
      </c>
      <c r="T89" s="2"/>
    </row>
    <row r="90" spans="1:20" ht="49.5" customHeight="1">
      <c r="A90" s="47"/>
      <c r="B90" s="92"/>
      <c r="C90" s="92">
        <v>75101</v>
      </c>
      <c r="D90" s="94" t="s">
        <v>233</v>
      </c>
      <c r="E90" s="90">
        <f>SUM(F90+O90)</f>
        <v>1811</v>
      </c>
      <c r="F90" s="90">
        <f>SUM(G90+J90+K90+L90+N90)</f>
        <v>1811</v>
      </c>
      <c r="G90" s="90">
        <f t="shared" si="10"/>
        <v>1811</v>
      </c>
      <c r="H90" s="90">
        <v>1811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90">
        <v>0</v>
      </c>
      <c r="O90" s="90">
        <v>0</v>
      </c>
      <c r="P90" s="90">
        <v>0</v>
      </c>
      <c r="Q90" s="90">
        <v>0</v>
      </c>
      <c r="R90" s="149">
        <v>0</v>
      </c>
      <c r="S90" s="90">
        <v>0</v>
      </c>
      <c r="T90" s="2"/>
    </row>
    <row r="91" spans="1:20" ht="28.5" customHeight="1">
      <c r="A91" s="47"/>
      <c r="B91" s="92"/>
      <c r="C91" s="92"/>
      <c r="D91" s="185" t="s">
        <v>87</v>
      </c>
      <c r="E91" s="90">
        <f>SUM(F91+O91)</f>
        <v>1811</v>
      </c>
      <c r="F91" s="90">
        <f>SUM(G91+J91+K91+L91+N91)</f>
        <v>1811</v>
      </c>
      <c r="G91" s="90">
        <f t="shared" si="10"/>
        <v>1811</v>
      </c>
      <c r="H91" s="90">
        <v>1811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90">
        <v>0</v>
      </c>
      <c r="O91" s="90">
        <v>0</v>
      </c>
      <c r="P91" s="90">
        <v>0</v>
      </c>
      <c r="Q91" s="179">
        <v>0</v>
      </c>
      <c r="R91" s="179">
        <v>0</v>
      </c>
      <c r="S91" s="179">
        <v>0</v>
      </c>
      <c r="T91" s="2"/>
    </row>
    <row r="92" spans="1:20" ht="19.5" customHeight="1">
      <c r="A92" s="47"/>
      <c r="B92" s="92"/>
      <c r="C92" s="92"/>
      <c r="D92" s="186" t="s">
        <v>86</v>
      </c>
      <c r="E92" s="180">
        <f>E91/E90*100</f>
        <v>100</v>
      </c>
      <c r="F92" s="180">
        <f>F91/F90*100</f>
        <v>100</v>
      </c>
      <c r="G92" s="90">
        <f t="shared" si="10"/>
        <v>100</v>
      </c>
      <c r="H92" s="180">
        <f>H91/H90*100</f>
        <v>100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50">
        <v>0</v>
      </c>
      <c r="P92" s="150">
        <v>0</v>
      </c>
      <c r="Q92" s="181">
        <v>0</v>
      </c>
      <c r="R92" s="181">
        <v>0</v>
      </c>
      <c r="S92" s="182">
        <v>0</v>
      </c>
      <c r="T92" s="2"/>
    </row>
    <row r="93" spans="1:20" ht="92.25" customHeight="1">
      <c r="A93" s="47"/>
      <c r="B93" s="92"/>
      <c r="C93" s="92">
        <v>75109</v>
      </c>
      <c r="D93" s="94" t="s">
        <v>448</v>
      </c>
      <c r="E93" s="90">
        <f>SUM(F93+O93)</f>
        <v>7036</v>
      </c>
      <c r="F93" s="90">
        <f>SUM(G93+J93+K93+L93+N93)</f>
        <v>7036</v>
      </c>
      <c r="G93" s="90">
        <f>+SUM(H93+I93)</f>
        <v>2781</v>
      </c>
      <c r="H93" s="332">
        <v>2240.87</v>
      </c>
      <c r="I93" s="332">
        <v>540.13</v>
      </c>
      <c r="J93" s="332">
        <v>0</v>
      </c>
      <c r="K93" s="332">
        <v>4255</v>
      </c>
      <c r="L93" s="90">
        <v>0</v>
      </c>
      <c r="M93" s="90">
        <v>0</v>
      </c>
      <c r="N93" s="90">
        <v>0</v>
      </c>
      <c r="O93" s="90">
        <v>0</v>
      </c>
      <c r="P93" s="90">
        <v>0</v>
      </c>
      <c r="Q93" s="90">
        <v>0</v>
      </c>
      <c r="R93" s="149">
        <v>0</v>
      </c>
      <c r="S93" s="90">
        <v>0</v>
      </c>
      <c r="T93" s="2"/>
    </row>
    <row r="94" spans="1:20" ht="29.25" customHeight="1">
      <c r="A94" s="47"/>
      <c r="B94" s="117"/>
      <c r="C94" s="92"/>
      <c r="D94" s="185" t="s">
        <v>87</v>
      </c>
      <c r="E94" s="90">
        <f>SUM(F94+O94)</f>
        <v>6436</v>
      </c>
      <c r="F94" s="90">
        <f>SUM(G94+J94+K94+L94+N94)</f>
        <v>6436</v>
      </c>
      <c r="G94" s="90">
        <f>+SUM(H94+I94)</f>
        <v>2781</v>
      </c>
      <c r="H94" s="332">
        <v>2240.87</v>
      </c>
      <c r="I94" s="332">
        <v>540.13</v>
      </c>
      <c r="J94" s="90">
        <v>0</v>
      </c>
      <c r="K94" s="90">
        <v>3655</v>
      </c>
      <c r="L94" s="90">
        <v>0</v>
      </c>
      <c r="M94" s="90">
        <v>0</v>
      </c>
      <c r="N94" s="90">
        <v>0</v>
      </c>
      <c r="O94" s="90">
        <v>0</v>
      </c>
      <c r="P94" s="90">
        <v>0</v>
      </c>
      <c r="Q94" s="179">
        <v>0</v>
      </c>
      <c r="R94" s="179">
        <v>0</v>
      </c>
      <c r="S94" s="179">
        <v>0</v>
      </c>
      <c r="T94" s="2"/>
    </row>
    <row r="95" spans="1:20" ht="19.5" customHeight="1">
      <c r="A95" s="47"/>
      <c r="B95" s="117"/>
      <c r="C95" s="92"/>
      <c r="D95" s="186" t="s">
        <v>86</v>
      </c>
      <c r="E95" s="180">
        <f>E94/E93*100</f>
        <v>91.47242751563388</v>
      </c>
      <c r="F95" s="180">
        <f>F94/F93*100</f>
        <v>91.47242751563388</v>
      </c>
      <c r="G95" s="180">
        <f>G94/G93*100</f>
        <v>100</v>
      </c>
      <c r="H95" s="180">
        <f>H94/H93*100</f>
        <v>100</v>
      </c>
      <c r="I95" s="180">
        <f>I94/I93*100</f>
        <v>100</v>
      </c>
      <c r="J95" s="180">
        <v>0</v>
      </c>
      <c r="K95" s="180">
        <f>K94/K93*100</f>
        <v>85.89894242068155</v>
      </c>
      <c r="L95" s="180">
        <v>0</v>
      </c>
      <c r="M95" s="180">
        <v>0</v>
      </c>
      <c r="N95" s="180">
        <v>0</v>
      </c>
      <c r="O95" s="150">
        <v>0</v>
      </c>
      <c r="P95" s="150">
        <v>0</v>
      </c>
      <c r="Q95" s="181">
        <v>0</v>
      </c>
      <c r="R95" s="181">
        <v>0</v>
      </c>
      <c r="S95" s="182">
        <v>0</v>
      </c>
      <c r="T95" s="2"/>
    </row>
    <row r="96" spans="1:20" ht="40.5" customHeight="1">
      <c r="A96" s="95"/>
      <c r="B96" s="88">
        <v>754</v>
      </c>
      <c r="C96" s="92"/>
      <c r="D96" s="89" t="s">
        <v>234</v>
      </c>
      <c r="E96" s="86">
        <f>SUM(F96+O96)</f>
        <v>408426.64</v>
      </c>
      <c r="F96" s="86">
        <f>SUM(G96+J96+K96+L96+N96)</f>
        <v>370426.64</v>
      </c>
      <c r="G96" s="86">
        <f t="shared" si="10"/>
        <v>325426.64</v>
      </c>
      <c r="H96" s="147">
        <f aca="true" t="shared" si="13" ref="H96:P97">SUM(H99+H102+H105)</f>
        <v>7000</v>
      </c>
      <c r="I96" s="147">
        <f t="shared" si="13"/>
        <v>318426.64</v>
      </c>
      <c r="J96" s="147">
        <f t="shared" si="13"/>
        <v>13000</v>
      </c>
      <c r="K96" s="147">
        <f t="shared" si="13"/>
        <v>32000</v>
      </c>
      <c r="L96" s="147">
        <f t="shared" si="13"/>
        <v>0</v>
      </c>
      <c r="M96" s="147">
        <f t="shared" si="13"/>
        <v>0</v>
      </c>
      <c r="N96" s="147">
        <f t="shared" si="13"/>
        <v>0</v>
      </c>
      <c r="O96" s="147">
        <f t="shared" si="13"/>
        <v>38000</v>
      </c>
      <c r="P96" s="147">
        <f t="shared" si="13"/>
        <v>38000</v>
      </c>
      <c r="Q96" s="86">
        <v>0</v>
      </c>
      <c r="R96" s="334">
        <v>0</v>
      </c>
      <c r="S96" s="86">
        <v>0</v>
      </c>
      <c r="T96" s="2"/>
    </row>
    <row r="97" spans="1:20" ht="26.25" customHeight="1">
      <c r="A97" s="95"/>
      <c r="B97" s="92"/>
      <c r="C97" s="92"/>
      <c r="D97" s="315" t="s">
        <v>87</v>
      </c>
      <c r="E97" s="86">
        <f>SUM(F97+O97)</f>
        <v>341495.22</v>
      </c>
      <c r="F97" s="86">
        <f>SUM(G97+J97+K97+L97+N97)</f>
        <v>303516.39999999997</v>
      </c>
      <c r="G97" s="86">
        <f>+SUM(H97+I97)</f>
        <v>265335.1</v>
      </c>
      <c r="H97" s="147">
        <f t="shared" si="13"/>
        <v>4300</v>
      </c>
      <c r="I97" s="147">
        <f t="shared" si="13"/>
        <v>261035.09999999998</v>
      </c>
      <c r="J97" s="147">
        <f t="shared" si="13"/>
        <v>13000</v>
      </c>
      <c r="K97" s="147">
        <f t="shared" si="13"/>
        <v>25181.3</v>
      </c>
      <c r="L97" s="147">
        <f t="shared" si="13"/>
        <v>0</v>
      </c>
      <c r="M97" s="147">
        <f t="shared" si="13"/>
        <v>0</v>
      </c>
      <c r="N97" s="147">
        <f t="shared" si="13"/>
        <v>0</v>
      </c>
      <c r="O97" s="147">
        <f t="shared" si="13"/>
        <v>37978.82</v>
      </c>
      <c r="P97" s="147">
        <f t="shared" si="13"/>
        <v>37978.82</v>
      </c>
      <c r="Q97" s="86">
        <v>0</v>
      </c>
      <c r="R97" s="334">
        <v>0</v>
      </c>
      <c r="S97" s="86">
        <v>0</v>
      </c>
      <c r="T97" s="2"/>
    </row>
    <row r="98" spans="1:20" ht="19.5" customHeight="1">
      <c r="A98" s="95"/>
      <c r="B98" s="92"/>
      <c r="C98" s="92"/>
      <c r="D98" s="316" t="s">
        <v>86</v>
      </c>
      <c r="E98" s="313">
        <f>E97/E96*100</f>
        <v>83.61237650903476</v>
      </c>
      <c r="F98" s="313">
        <f>F97/F96*100</f>
        <v>81.93697947858176</v>
      </c>
      <c r="G98" s="313">
        <f>G97/G96*100</f>
        <v>81.53453570979929</v>
      </c>
      <c r="H98" s="313">
        <f>H97/H96*100</f>
        <v>61.42857142857143</v>
      </c>
      <c r="I98" s="313">
        <f>I97/I96*100</f>
        <v>81.97652683833236</v>
      </c>
      <c r="J98" s="313">
        <v>0</v>
      </c>
      <c r="K98" s="313">
        <f>K97/K96*100</f>
        <v>78.6915625</v>
      </c>
      <c r="L98" s="313">
        <v>0</v>
      </c>
      <c r="M98" s="313">
        <v>0</v>
      </c>
      <c r="N98" s="313">
        <v>0</v>
      </c>
      <c r="O98" s="313">
        <f>O97/O96*100</f>
        <v>99.94426315789474</v>
      </c>
      <c r="P98" s="313">
        <f>P97/P96*100</f>
        <v>99.94426315789474</v>
      </c>
      <c r="Q98" s="317">
        <v>0</v>
      </c>
      <c r="R98" s="317">
        <v>0</v>
      </c>
      <c r="S98" s="314">
        <v>0</v>
      </c>
      <c r="T98" s="2"/>
    </row>
    <row r="99" spans="1:20" ht="30" customHeight="1">
      <c r="A99" s="47"/>
      <c r="B99" s="92"/>
      <c r="C99" s="92">
        <v>75412</v>
      </c>
      <c r="D99" s="94" t="s">
        <v>235</v>
      </c>
      <c r="E99" s="90">
        <f>SUM(F99+O99)</f>
        <v>392826.64</v>
      </c>
      <c r="F99" s="90">
        <f>SUM(G99+J99+K99+L99+N99)</f>
        <v>354826.64</v>
      </c>
      <c r="G99" s="90">
        <f t="shared" si="10"/>
        <v>309826.64</v>
      </c>
      <c r="H99" s="332">
        <v>7000</v>
      </c>
      <c r="I99" s="332">
        <v>302826.64</v>
      </c>
      <c r="J99" s="332">
        <v>13000</v>
      </c>
      <c r="K99" s="332">
        <v>32000</v>
      </c>
      <c r="L99" s="332">
        <v>0</v>
      </c>
      <c r="M99" s="332">
        <v>0</v>
      </c>
      <c r="N99" s="332">
        <v>0</v>
      </c>
      <c r="O99" s="332">
        <v>38000</v>
      </c>
      <c r="P99" s="332">
        <v>38000</v>
      </c>
      <c r="Q99" s="90">
        <v>0</v>
      </c>
      <c r="R99" s="149">
        <v>0</v>
      </c>
      <c r="S99" s="90">
        <v>0</v>
      </c>
      <c r="T99" s="184"/>
    </row>
    <row r="100" spans="1:20" ht="25.5" customHeight="1">
      <c r="A100" s="95"/>
      <c r="B100" s="92"/>
      <c r="C100" s="92"/>
      <c r="D100" s="185" t="s">
        <v>87</v>
      </c>
      <c r="E100" s="90">
        <f>SUM(F100+O100)</f>
        <v>326402.89</v>
      </c>
      <c r="F100" s="90">
        <f>SUM(G100+J100+K100+L100+N100)</f>
        <v>288424.07</v>
      </c>
      <c r="G100" s="90">
        <f t="shared" si="10"/>
        <v>250242.77</v>
      </c>
      <c r="H100" s="90">
        <v>4300</v>
      </c>
      <c r="I100" s="90">
        <v>245942.77</v>
      </c>
      <c r="J100" s="332">
        <v>13000</v>
      </c>
      <c r="K100" s="90">
        <v>25181.3</v>
      </c>
      <c r="L100" s="90">
        <v>0</v>
      </c>
      <c r="M100" s="90">
        <v>0</v>
      </c>
      <c r="N100" s="90">
        <v>0</v>
      </c>
      <c r="O100" s="90">
        <v>37978.82</v>
      </c>
      <c r="P100" s="90">
        <v>37978.82</v>
      </c>
      <c r="Q100" s="179">
        <v>0</v>
      </c>
      <c r="R100" s="179">
        <v>0</v>
      </c>
      <c r="S100" s="179">
        <v>0</v>
      </c>
      <c r="T100" s="184"/>
    </row>
    <row r="101" spans="1:20" ht="19.5" customHeight="1">
      <c r="A101" s="95"/>
      <c r="B101" s="92"/>
      <c r="C101" s="92"/>
      <c r="D101" s="186" t="s">
        <v>86</v>
      </c>
      <c r="E101" s="180">
        <f aca="true" t="shared" si="14" ref="E101:K101">E100/E99*100</f>
        <v>83.09082347368295</v>
      </c>
      <c r="F101" s="180">
        <f t="shared" si="14"/>
        <v>81.28591190334525</v>
      </c>
      <c r="G101" s="180">
        <f t="shared" si="14"/>
        <v>80.76864210256419</v>
      </c>
      <c r="H101" s="180">
        <f t="shared" si="14"/>
        <v>61.42857142857143</v>
      </c>
      <c r="I101" s="180">
        <f t="shared" si="14"/>
        <v>81.21569819616926</v>
      </c>
      <c r="J101" s="180">
        <f t="shared" si="14"/>
        <v>100</v>
      </c>
      <c r="K101" s="180">
        <f t="shared" si="14"/>
        <v>78.6915625</v>
      </c>
      <c r="L101" s="150">
        <f>SUM(L107+L110+L113)</f>
        <v>0</v>
      </c>
      <c r="M101" s="150">
        <f>SUM(M107+M110+M113)</f>
        <v>0</v>
      </c>
      <c r="N101" s="180">
        <v>0</v>
      </c>
      <c r="O101" s="180">
        <f>O100/O99*100</f>
        <v>99.94426315789474</v>
      </c>
      <c r="P101" s="180">
        <f>P100/P99*100</f>
        <v>99.94426315789474</v>
      </c>
      <c r="Q101" s="181">
        <v>0</v>
      </c>
      <c r="R101" s="181">
        <v>0</v>
      </c>
      <c r="S101" s="182">
        <v>0</v>
      </c>
      <c r="T101" s="184"/>
    </row>
    <row r="102" spans="1:20" ht="23.25" customHeight="1">
      <c r="A102" s="95"/>
      <c r="B102" s="92"/>
      <c r="C102" s="92">
        <v>75421</v>
      </c>
      <c r="D102" s="94" t="s">
        <v>236</v>
      </c>
      <c r="E102" s="90">
        <f>SUM(F102+O102)</f>
        <v>14400</v>
      </c>
      <c r="F102" s="90">
        <f>SUM(G102+J102+K102+L102+N102)</f>
        <v>14400</v>
      </c>
      <c r="G102" s="90">
        <f>+SUM(H102+I102)</f>
        <v>14400</v>
      </c>
      <c r="H102" s="332">
        <v>0</v>
      </c>
      <c r="I102" s="332">
        <v>14400</v>
      </c>
      <c r="J102" s="332">
        <v>0</v>
      </c>
      <c r="K102" s="332">
        <v>0</v>
      </c>
      <c r="L102" s="90">
        <v>0</v>
      </c>
      <c r="M102" s="90">
        <v>0</v>
      </c>
      <c r="N102" s="90">
        <v>0</v>
      </c>
      <c r="O102" s="90">
        <v>0</v>
      </c>
      <c r="P102" s="90">
        <v>0</v>
      </c>
      <c r="Q102" s="90">
        <v>0</v>
      </c>
      <c r="R102" s="149">
        <v>0</v>
      </c>
      <c r="S102" s="90">
        <v>0</v>
      </c>
      <c r="T102" s="2"/>
    </row>
    <row r="103" spans="1:20" ht="26.25" customHeight="1">
      <c r="A103" s="95"/>
      <c r="B103" s="92"/>
      <c r="C103" s="92"/>
      <c r="D103" s="185" t="s">
        <v>87</v>
      </c>
      <c r="E103" s="90">
        <f>SUM(F103+O103)</f>
        <v>14092.33</v>
      </c>
      <c r="F103" s="90">
        <f>SUM(G103+J103+K103+L103+N103)</f>
        <v>14092.33</v>
      </c>
      <c r="G103" s="90">
        <f>+SUM(H103+I103)</f>
        <v>14092.33</v>
      </c>
      <c r="H103" s="90">
        <v>0</v>
      </c>
      <c r="I103" s="90">
        <v>14092.33</v>
      </c>
      <c r="J103" s="90">
        <v>0</v>
      </c>
      <c r="K103" s="90">
        <v>0</v>
      </c>
      <c r="L103" s="90">
        <v>0</v>
      </c>
      <c r="M103" s="90">
        <v>0</v>
      </c>
      <c r="N103" s="90">
        <v>0</v>
      </c>
      <c r="O103" s="90">
        <v>0</v>
      </c>
      <c r="P103" s="90">
        <v>0</v>
      </c>
      <c r="Q103" s="179">
        <v>0</v>
      </c>
      <c r="R103" s="179">
        <v>0</v>
      </c>
      <c r="S103" s="179">
        <v>0</v>
      </c>
      <c r="T103" s="2"/>
    </row>
    <row r="104" spans="1:20" ht="15.75" customHeight="1">
      <c r="A104" s="95"/>
      <c r="B104" s="92"/>
      <c r="C104" s="88"/>
      <c r="D104" s="186" t="s">
        <v>86</v>
      </c>
      <c r="E104" s="180">
        <f>E103/E102*100</f>
        <v>97.86340277777778</v>
      </c>
      <c r="F104" s="180">
        <f>F103/F102*100</f>
        <v>97.86340277777778</v>
      </c>
      <c r="G104" s="90">
        <f>+SUM(H104+I104)</f>
        <v>97.86340277777778</v>
      </c>
      <c r="H104" s="180">
        <v>0</v>
      </c>
      <c r="I104" s="180">
        <f>I103/I102*100</f>
        <v>97.86340277777778</v>
      </c>
      <c r="J104" s="150">
        <f>SUM(J107+J110+J113)</f>
        <v>0</v>
      </c>
      <c r="K104" s="150">
        <f>SUM(K107+K110+K113)</f>
        <v>0</v>
      </c>
      <c r="L104" s="150">
        <f>SUM(L107+L110+L113)</f>
        <v>0</v>
      </c>
      <c r="M104" s="150">
        <f>SUM(M107+M110+M113)</f>
        <v>0</v>
      </c>
      <c r="N104" s="180">
        <v>0</v>
      </c>
      <c r="O104" s="150">
        <f>SUM(O107+O110+O113)</f>
        <v>0</v>
      </c>
      <c r="P104" s="180">
        <v>0</v>
      </c>
      <c r="Q104" s="181">
        <v>0</v>
      </c>
      <c r="R104" s="181">
        <v>0</v>
      </c>
      <c r="S104" s="182">
        <v>0</v>
      </c>
      <c r="T104" s="2"/>
    </row>
    <row r="105" spans="1:20" ht="24" customHeight="1">
      <c r="A105" s="95"/>
      <c r="B105" s="92"/>
      <c r="C105" s="92">
        <v>75495</v>
      </c>
      <c r="D105" s="94" t="s">
        <v>282</v>
      </c>
      <c r="E105" s="90">
        <f>SUM(F105+O105)</f>
        <v>1200</v>
      </c>
      <c r="F105" s="90">
        <f>SUM(G105+J105+K105+L105+N105)</f>
        <v>1200</v>
      </c>
      <c r="G105" s="90">
        <f t="shared" si="10"/>
        <v>1200</v>
      </c>
      <c r="H105" s="332">
        <v>0</v>
      </c>
      <c r="I105" s="332">
        <v>1200</v>
      </c>
      <c r="J105" s="332">
        <v>0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149">
        <v>0</v>
      </c>
      <c r="S105" s="90">
        <v>0</v>
      </c>
      <c r="T105" s="184"/>
    </row>
    <row r="106" spans="1:20" ht="26.25" customHeight="1">
      <c r="A106" s="95"/>
      <c r="B106" s="92"/>
      <c r="C106" s="92"/>
      <c r="D106" s="185" t="s">
        <v>87</v>
      </c>
      <c r="E106" s="90">
        <f>SUM(F106+O106)</f>
        <v>1000</v>
      </c>
      <c r="F106" s="90">
        <f>SUM(G106+J106+K106+L106+N106)</f>
        <v>1000</v>
      </c>
      <c r="G106" s="90">
        <f t="shared" si="10"/>
        <v>1000</v>
      </c>
      <c r="H106" s="90">
        <v>0</v>
      </c>
      <c r="I106" s="90">
        <v>1000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0">
        <v>0</v>
      </c>
      <c r="P106" s="90">
        <v>0</v>
      </c>
      <c r="Q106" s="179">
        <v>0</v>
      </c>
      <c r="R106" s="179">
        <v>0</v>
      </c>
      <c r="S106" s="179">
        <v>0</v>
      </c>
      <c r="T106" s="184"/>
    </row>
    <row r="107" spans="1:20" ht="19.5" customHeight="1">
      <c r="A107" s="95"/>
      <c r="B107" s="88"/>
      <c r="C107" s="88"/>
      <c r="D107" s="186" t="s">
        <v>86</v>
      </c>
      <c r="E107" s="180">
        <f>E106/E105*100</f>
        <v>83.33333333333334</v>
      </c>
      <c r="F107" s="180">
        <f>F106/F105*100</f>
        <v>83.33333333333334</v>
      </c>
      <c r="G107" s="90">
        <f t="shared" si="10"/>
        <v>83.33333333333334</v>
      </c>
      <c r="H107" s="180">
        <v>0</v>
      </c>
      <c r="I107" s="180">
        <f>I106/I105*100</f>
        <v>83.33333333333334</v>
      </c>
      <c r="J107" s="150">
        <f>SUM(J110+J113+J116)</f>
        <v>0</v>
      </c>
      <c r="K107" s="150">
        <f>SUM(K110+K113+K116)</f>
        <v>0</v>
      </c>
      <c r="L107" s="150">
        <f>SUM(L110+L113+L116)</f>
        <v>0</v>
      </c>
      <c r="M107" s="150">
        <f>SUM(M110+M113+M116)</f>
        <v>0</v>
      </c>
      <c r="N107" s="180">
        <v>0</v>
      </c>
      <c r="O107" s="150">
        <f>SUM(O110+O113+O116)</f>
        <v>0</v>
      </c>
      <c r="P107" s="180">
        <v>0</v>
      </c>
      <c r="Q107" s="181">
        <v>0</v>
      </c>
      <c r="R107" s="181">
        <v>0</v>
      </c>
      <c r="S107" s="182">
        <v>0</v>
      </c>
      <c r="T107" s="184"/>
    </row>
    <row r="108" spans="1:20" ht="24.75" customHeight="1">
      <c r="A108" s="95"/>
      <c r="B108" s="88">
        <v>757</v>
      </c>
      <c r="C108" s="88"/>
      <c r="D108" s="89" t="s">
        <v>237</v>
      </c>
      <c r="E108" s="86">
        <f>SUM(F108+O108)</f>
        <v>130000</v>
      </c>
      <c r="F108" s="86">
        <f>SUM(G108+J108+K108+L108+N108)</f>
        <v>130000</v>
      </c>
      <c r="G108" s="86">
        <f t="shared" si="10"/>
        <v>0</v>
      </c>
      <c r="H108" s="147">
        <f>SUM(H111)</f>
        <v>0</v>
      </c>
      <c r="I108" s="147">
        <f>SUM(I111)</f>
        <v>0</v>
      </c>
      <c r="J108" s="147">
        <f aca="true" t="shared" si="15" ref="J108:S108">SUM(J111)</f>
        <v>0</v>
      </c>
      <c r="K108" s="147">
        <f t="shared" si="15"/>
        <v>0</v>
      </c>
      <c r="L108" s="147">
        <f t="shared" si="15"/>
        <v>0</v>
      </c>
      <c r="M108" s="147">
        <f t="shared" si="15"/>
        <v>0</v>
      </c>
      <c r="N108" s="147">
        <f t="shared" si="15"/>
        <v>130000</v>
      </c>
      <c r="O108" s="147">
        <f t="shared" si="15"/>
        <v>0</v>
      </c>
      <c r="P108" s="147">
        <f t="shared" si="15"/>
        <v>0</v>
      </c>
      <c r="Q108" s="147">
        <f t="shared" si="15"/>
        <v>0</v>
      </c>
      <c r="R108" s="147">
        <f t="shared" si="15"/>
        <v>0</v>
      </c>
      <c r="S108" s="171">
        <f t="shared" si="15"/>
        <v>0</v>
      </c>
      <c r="T108" s="2"/>
    </row>
    <row r="109" spans="1:20" ht="26.25" customHeight="1">
      <c r="A109" s="47"/>
      <c r="B109" s="88"/>
      <c r="C109" s="88"/>
      <c r="D109" s="315" t="s">
        <v>87</v>
      </c>
      <c r="E109" s="86">
        <f>SUM(F109+O109)</f>
        <v>91782.7</v>
      </c>
      <c r="F109" s="86">
        <f>SUM(G109+J109+K109+L109+N109)</f>
        <v>91782.7</v>
      </c>
      <c r="G109" s="86">
        <f t="shared" si="10"/>
        <v>0</v>
      </c>
      <c r="H109" s="147">
        <f aca="true" t="shared" si="16" ref="H109:P109">SUM(H112+H115+H118)</f>
        <v>0</v>
      </c>
      <c r="I109" s="147">
        <f>SUM(I112)</f>
        <v>0</v>
      </c>
      <c r="J109" s="147">
        <f t="shared" si="16"/>
        <v>0</v>
      </c>
      <c r="K109" s="147">
        <v>0</v>
      </c>
      <c r="L109" s="147">
        <f t="shared" si="16"/>
        <v>0</v>
      </c>
      <c r="M109" s="147">
        <f t="shared" si="16"/>
        <v>0</v>
      </c>
      <c r="N109" s="147">
        <f t="shared" si="16"/>
        <v>91782.7</v>
      </c>
      <c r="O109" s="147">
        <f t="shared" si="16"/>
        <v>0</v>
      </c>
      <c r="P109" s="147">
        <f t="shared" si="16"/>
        <v>0</v>
      </c>
      <c r="Q109" s="86">
        <v>0</v>
      </c>
      <c r="R109" s="334">
        <v>0</v>
      </c>
      <c r="S109" s="86">
        <v>0</v>
      </c>
      <c r="T109" s="2"/>
    </row>
    <row r="110" spans="1:20" ht="19.5" customHeight="1">
      <c r="A110" s="47"/>
      <c r="B110" s="88"/>
      <c r="C110" s="88"/>
      <c r="D110" s="316" t="s">
        <v>86</v>
      </c>
      <c r="E110" s="313">
        <f>E109/E108*100</f>
        <v>70.60207692307692</v>
      </c>
      <c r="F110" s="313">
        <f>F109/F108*100</f>
        <v>70.60207692307692</v>
      </c>
      <c r="G110" s="86">
        <f t="shared" si="10"/>
        <v>0</v>
      </c>
      <c r="H110" s="313">
        <v>0</v>
      </c>
      <c r="I110" s="313">
        <v>0</v>
      </c>
      <c r="J110" s="313">
        <v>0</v>
      </c>
      <c r="K110" s="313">
        <v>0</v>
      </c>
      <c r="L110" s="313">
        <v>0</v>
      </c>
      <c r="M110" s="313">
        <v>0</v>
      </c>
      <c r="N110" s="313">
        <f>N109/N108*100</f>
        <v>70.60207692307692</v>
      </c>
      <c r="O110" s="147">
        <f>SUM(O113+O116+O119)</f>
        <v>0</v>
      </c>
      <c r="P110" s="313">
        <v>0</v>
      </c>
      <c r="Q110" s="317">
        <v>0</v>
      </c>
      <c r="R110" s="317">
        <v>0</v>
      </c>
      <c r="S110" s="314">
        <v>0</v>
      </c>
      <c r="T110" s="2"/>
    </row>
    <row r="111" spans="1:20" ht="58.5" customHeight="1">
      <c r="A111" s="47"/>
      <c r="B111" s="92"/>
      <c r="C111" s="92">
        <v>75702</v>
      </c>
      <c r="D111" s="94" t="s">
        <v>238</v>
      </c>
      <c r="E111" s="90">
        <f>SUM(F111+O111)</f>
        <v>130000</v>
      </c>
      <c r="F111" s="90">
        <f>SUM(G111+J111+K111+L111+N111)</f>
        <v>130000</v>
      </c>
      <c r="G111" s="90">
        <f t="shared" si="10"/>
        <v>0</v>
      </c>
      <c r="H111" s="332">
        <v>0</v>
      </c>
      <c r="I111" s="332">
        <v>0</v>
      </c>
      <c r="J111" s="332">
        <v>0</v>
      </c>
      <c r="K111" s="332">
        <v>0</v>
      </c>
      <c r="L111" s="332">
        <v>0</v>
      </c>
      <c r="M111" s="332">
        <v>0</v>
      </c>
      <c r="N111" s="332">
        <v>130000</v>
      </c>
      <c r="O111" s="90">
        <v>0</v>
      </c>
      <c r="P111" s="90">
        <v>0</v>
      </c>
      <c r="Q111" s="90">
        <v>0</v>
      </c>
      <c r="R111" s="149">
        <v>0</v>
      </c>
      <c r="S111" s="90">
        <v>0</v>
      </c>
      <c r="T111" s="187"/>
    </row>
    <row r="112" spans="1:20" ht="27.75" customHeight="1">
      <c r="A112" s="47"/>
      <c r="B112" s="92"/>
      <c r="C112" s="92"/>
      <c r="D112" s="185" t="s">
        <v>87</v>
      </c>
      <c r="E112" s="90">
        <f>SUM(F112+O112)</f>
        <v>91782.7</v>
      </c>
      <c r="F112" s="90">
        <f>SUM(G112+J112+K112+L112+N112)</f>
        <v>91782.7</v>
      </c>
      <c r="G112" s="90">
        <f>+SUM(H112+I112)</f>
        <v>0</v>
      </c>
      <c r="H112" s="332">
        <v>0</v>
      </c>
      <c r="I112" s="332">
        <v>0</v>
      </c>
      <c r="J112" s="332">
        <v>0</v>
      </c>
      <c r="K112" s="332">
        <v>0</v>
      </c>
      <c r="L112" s="332">
        <v>0</v>
      </c>
      <c r="M112" s="332">
        <v>0</v>
      </c>
      <c r="N112" s="332">
        <v>91782.7</v>
      </c>
      <c r="O112" s="90">
        <v>0</v>
      </c>
      <c r="P112" s="90">
        <v>0</v>
      </c>
      <c r="Q112" s="179">
        <v>0</v>
      </c>
      <c r="R112" s="179">
        <v>0</v>
      </c>
      <c r="S112" s="179">
        <v>0</v>
      </c>
      <c r="T112" s="2"/>
    </row>
    <row r="113" spans="1:20" ht="19.5" customHeight="1">
      <c r="A113" s="47"/>
      <c r="B113" s="92"/>
      <c r="C113" s="92"/>
      <c r="D113" s="186" t="s">
        <v>86</v>
      </c>
      <c r="E113" s="180">
        <f>E112/E111*100</f>
        <v>70.60207692307692</v>
      </c>
      <c r="F113" s="180">
        <f>F112/F111*100</f>
        <v>70.60207692307692</v>
      </c>
      <c r="G113" s="90">
        <f t="shared" si="10"/>
        <v>0</v>
      </c>
      <c r="H113" s="180">
        <v>0</v>
      </c>
      <c r="I113" s="180">
        <v>0</v>
      </c>
      <c r="J113" s="150">
        <v>0</v>
      </c>
      <c r="K113" s="150">
        <v>0</v>
      </c>
      <c r="L113" s="150">
        <f>SUM(L116+L119+L122)</f>
        <v>0</v>
      </c>
      <c r="M113" s="150">
        <f>SUM(M116+M119+M122)</f>
        <v>0</v>
      </c>
      <c r="N113" s="180">
        <f>N112/N111*100</f>
        <v>70.60207692307692</v>
      </c>
      <c r="O113" s="150"/>
      <c r="P113" s="180">
        <v>0</v>
      </c>
      <c r="Q113" s="181">
        <v>0</v>
      </c>
      <c r="R113" s="181">
        <v>0</v>
      </c>
      <c r="S113" s="182">
        <v>0</v>
      </c>
      <c r="T113" s="2"/>
    </row>
    <row r="114" spans="1:20" ht="22.5" customHeight="1">
      <c r="A114" s="47"/>
      <c r="B114" s="88">
        <v>758</v>
      </c>
      <c r="C114" s="88"/>
      <c r="D114" s="89" t="s">
        <v>239</v>
      </c>
      <c r="E114" s="86">
        <f>SUM(F114+O114)</f>
        <v>170300</v>
      </c>
      <c r="F114" s="86">
        <f>SUM(G114+J114+K114+L114+N114)</f>
        <v>170300</v>
      </c>
      <c r="G114" s="86">
        <f t="shared" si="10"/>
        <v>169300</v>
      </c>
      <c r="H114" s="147">
        <f>SUM(H117)</f>
        <v>0</v>
      </c>
      <c r="I114" s="147">
        <f>SUM(I117+I120)</f>
        <v>169300</v>
      </c>
      <c r="J114" s="147">
        <f aca="true" t="shared" si="17" ref="J114:S114">SUM(J117+J120)</f>
        <v>0</v>
      </c>
      <c r="K114" s="147">
        <f t="shared" si="17"/>
        <v>1000</v>
      </c>
      <c r="L114" s="147">
        <f t="shared" si="17"/>
        <v>0</v>
      </c>
      <c r="M114" s="147">
        <f t="shared" si="17"/>
        <v>0</v>
      </c>
      <c r="N114" s="147">
        <f t="shared" si="17"/>
        <v>0</v>
      </c>
      <c r="O114" s="147">
        <f t="shared" si="17"/>
        <v>0</v>
      </c>
      <c r="P114" s="147">
        <f t="shared" si="17"/>
        <v>0</v>
      </c>
      <c r="Q114" s="147">
        <f t="shared" si="17"/>
        <v>0</v>
      </c>
      <c r="R114" s="147">
        <f t="shared" si="17"/>
        <v>0</v>
      </c>
      <c r="S114" s="171">
        <f t="shared" si="17"/>
        <v>0</v>
      </c>
      <c r="T114" s="2"/>
    </row>
    <row r="115" spans="1:20" ht="26.25" customHeight="1">
      <c r="A115" s="47"/>
      <c r="B115" s="88"/>
      <c r="C115" s="88"/>
      <c r="D115" s="315" t="s">
        <v>87</v>
      </c>
      <c r="E115" s="86">
        <f>SUM(F115+O115)</f>
        <v>0</v>
      </c>
      <c r="F115" s="86">
        <f>SUM(G115+J115+K115+L115+N115)</f>
        <v>0</v>
      </c>
      <c r="G115" s="86">
        <f t="shared" si="10"/>
        <v>0</v>
      </c>
      <c r="H115" s="147">
        <v>0</v>
      </c>
      <c r="I115" s="147">
        <f aca="true" t="shared" si="18" ref="I115:S115">SUM(I118+I121)</f>
        <v>0</v>
      </c>
      <c r="J115" s="147">
        <f t="shared" si="18"/>
        <v>0</v>
      </c>
      <c r="K115" s="147">
        <f t="shared" si="18"/>
        <v>0</v>
      </c>
      <c r="L115" s="147">
        <f t="shared" si="18"/>
        <v>0</v>
      </c>
      <c r="M115" s="147">
        <f t="shared" si="18"/>
        <v>0</v>
      </c>
      <c r="N115" s="147">
        <f t="shared" si="18"/>
        <v>0</v>
      </c>
      <c r="O115" s="147">
        <f t="shared" si="18"/>
        <v>0</v>
      </c>
      <c r="P115" s="147">
        <f t="shared" si="18"/>
        <v>0</v>
      </c>
      <c r="Q115" s="147">
        <f t="shared" si="18"/>
        <v>0</v>
      </c>
      <c r="R115" s="147">
        <f t="shared" si="18"/>
        <v>0</v>
      </c>
      <c r="S115" s="171">
        <f t="shared" si="18"/>
        <v>0</v>
      </c>
      <c r="T115" s="2"/>
    </row>
    <row r="116" spans="1:20" ht="19.5" customHeight="1">
      <c r="A116" s="47"/>
      <c r="B116" s="88"/>
      <c r="C116" s="88"/>
      <c r="D116" s="316" t="s">
        <v>86</v>
      </c>
      <c r="E116" s="313">
        <f>E115/E114*100</f>
        <v>0</v>
      </c>
      <c r="F116" s="313">
        <f>F115/F114*100</f>
        <v>0</v>
      </c>
      <c r="G116" s="86">
        <f t="shared" si="10"/>
        <v>0</v>
      </c>
      <c r="H116" s="313">
        <v>0</v>
      </c>
      <c r="I116" s="313">
        <f>I115/I114*100</f>
        <v>0</v>
      </c>
      <c r="J116" s="313">
        <v>0</v>
      </c>
      <c r="K116" s="313">
        <v>0</v>
      </c>
      <c r="L116" s="313">
        <v>0</v>
      </c>
      <c r="M116" s="313">
        <v>0</v>
      </c>
      <c r="N116" s="313">
        <v>0</v>
      </c>
      <c r="O116" s="147">
        <v>0</v>
      </c>
      <c r="P116" s="313">
        <v>0</v>
      </c>
      <c r="Q116" s="317">
        <v>0</v>
      </c>
      <c r="R116" s="317">
        <v>0</v>
      </c>
      <c r="S116" s="314">
        <v>0</v>
      </c>
      <c r="T116" s="2"/>
    </row>
    <row r="117" spans="1:20" ht="27" customHeight="1">
      <c r="A117" s="306"/>
      <c r="B117" s="92"/>
      <c r="C117" s="92">
        <v>75814</v>
      </c>
      <c r="D117" s="94" t="s">
        <v>240</v>
      </c>
      <c r="E117" s="90">
        <f>SUM(F117+O117)</f>
        <v>1000</v>
      </c>
      <c r="F117" s="90">
        <f>SUM(G117+J117+K117+L117+N117)</f>
        <v>1000</v>
      </c>
      <c r="G117" s="90">
        <f t="shared" si="10"/>
        <v>0</v>
      </c>
      <c r="H117" s="332">
        <v>0</v>
      </c>
      <c r="I117" s="332">
        <v>0</v>
      </c>
      <c r="J117" s="332">
        <v>0</v>
      </c>
      <c r="K117" s="332">
        <v>1000</v>
      </c>
      <c r="L117" s="90">
        <v>0</v>
      </c>
      <c r="M117" s="90">
        <v>0</v>
      </c>
      <c r="N117" s="90">
        <v>0</v>
      </c>
      <c r="O117" s="90">
        <v>0</v>
      </c>
      <c r="P117" s="90">
        <v>0</v>
      </c>
      <c r="Q117" s="90">
        <v>0</v>
      </c>
      <c r="R117" s="149">
        <v>0</v>
      </c>
      <c r="S117" s="90">
        <v>0</v>
      </c>
      <c r="T117" s="2"/>
    </row>
    <row r="118" spans="1:20" ht="24" customHeight="1">
      <c r="A118" s="47"/>
      <c r="B118" s="92"/>
      <c r="C118" s="92"/>
      <c r="D118" s="185" t="s">
        <v>87</v>
      </c>
      <c r="E118" s="90">
        <f>SUM(F118+O118)</f>
        <v>0</v>
      </c>
      <c r="F118" s="90">
        <f>SUM(G118+J118+K118+L118+N118)</f>
        <v>0</v>
      </c>
      <c r="G118" s="90">
        <f t="shared" si="10"/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  <c r="O118" s="90">
        <v>0</v>
      </c>
      <c r="P118" s="90">
        <v>0</v>
      </c>
      <c r="Q118" s="179">
        <v>0</v>
      </c>
      <c r="R118" s="179">
        <v>0</v>
      </c>
      <c r="S118" s="179">
        <v>0</v>
      </c>
      <c r="T118" s="2"/>
    </row>
    <row r="119" spans="1:20" ht="19.5" customHeight="1">
      <c r="A119" s="47"/>
      <c r="B119" s="92"/>
      <c r="C119" s="92"/>
      <c r="D119" s="186" t="s">
        <v>86</v>
      </c>
      <c r="E119" s="180">
        <f>E118/E117*100</f>
        <v>0</v>
      </c>
      <c r="F119" s="180">
        <f>F118/F117*100</f>
        <v>0</v>
      </c>
      <c r="G119" s="90">
        <f t="shared" si="10"/>
        <v>0</v>
      </c>
      <c r="H119" s="180">
        <v>0</v>
      </c>
      <c r="I119" s="180">
        <v>0</v>
      </c>
      <c r="J119" s="180">
        <v>0</v>
      </c>
      <c r="K119" s="180">
        <f>K118/K117*100</f>
        <v>0</v>
      </c>
      <c r="L119" s="180">
        <v>0</v>
      </c>
      <c r="M119" s="180">
        <v>0</v>
      </c>
      <c r="N119" s="180">
        <v>0</v>
      </c>
      <c r="O119" s="180">
        <v>0</v>
      </c>
      <c r="P119" s="180">
        <v>0</v>
      </c>
      <c r="Q119" s="181">
        <v>0</v>
      </c>
      <c r="R119" s="181">
        <v>0</v>
      </c>
      <c r="S119" s="182">
        <v>0</v>
      </c>
      <c r="T119" s="2"/>
    </row>
    <row r="120" spans="1:20" ht="24" customHeight="1">
      <c r="A120" s="47"/>
      <c r="B120" s="92"/>
      <c r="C120" s="92">
        <v>75818</v>
      </c>
      <c r="D120" s="94" t="s">
        <v>241</v>
      </c>
      <c r="E120" s="90">
        <f>SUM(F120+O120)</f>
        <v>169300</v>
      </c>
      <c r="F120" s="90">
        <f>SUM(G120+J120+K120+L120+N120)</f>
        <v>169300</v>
      </c>
      <c r="G120" s="90">
        <f t="shared" si="10"/>
        <v>169300</v>
      </c>
      <c r="H120" s="332">
        <v>0</v>
      </c>
      <c r="I120" s="332">
        <v>169300</v>
      </c>
      <c r="J120" s="332">
        <v>0</v>
      </c>
      <c r="K120" s="332">
        <v>0</v>
      </c>
      <c r="L120" s="90">
        <v>0</v>
      </c>
      <c r="M120" s="90">
        <v>0</v>
      </c>
      <c r="N120" s="90">
        <v>0</v>
      </c>
      <c r="O120" s="90">
        <v>0</v>
      </c>
      <c r="P120" s="90">
        <v>0</v>
      </c>
      <c r="Q120" s="90">
        <v>0</v>
      </c>
      <c r="R120" s="149">
        <v>0</v>
      </c>
      <c r="S120" s="90">
        <v>0</v>
      </c>
      <c r="T120" s="2"/>
    </row>
    <row r="121" spans="1:19" ht="24.75" customHeight="1">
      <c r="A121" s="47"/>
      <c r="B121" s="92"/>
      <c r="C121" s="92"/>
      <c r="D121" s="185" t="s">
        <v>87</v>
      </c>
      <c r="E121" s="90">
        <f>SUM(F121+O121)</f>
        <v>0</v>
      </c>
      <c r="F121" s="90">
        <f>SUM(G121+J121+K121+L121+N121)</f>
        <v>0</v>
      </c>
      <c r="G121" s="90">
        <f t="shared" si="10"/>
        <v>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0">
        <v>0</v>
      </c>
      <c r="O121" s="90">
        <v>0</v>
      </c>
      <c r="P121" s="90">
        <v>0</v>
      </c>
      <c r="Q121" s="179">
        <v>0</v>
      </c>
      <c r="R121" s="179">
        <v>0</v>
      </c>
      <c r="S121" s="179">
        <v>0</v>
      </c>
    </row>
    <row r="122" spans="1:19" ht="19.5" customHeight="1">
      <c r="A122" s="47"/>
      <c r="B122" s="92"/>
      <c r="C122" s="92"/>
      <c r="D122" s="186" t="s">
        <v>86</v>
      </c>
      <c r="E122" s="180">
        <f>E121/E120*100</f>
        <v>0</v>
      </c>
      <c r="F122" s="180">
        <f>F121/F120*100</f>
        <v>0</v>
      </c>
      <c r="G122" s="90">
        <f t="shared" si="10"/>
        <v>0</v>
      </c>
      <c r="H122" s="180">
        <v>0</v>
      </c>
      <c r="I122" s="180">
        <f>I121/I120*100</f>
        <v>0</v>
      </c>
      <c r="J122" s="150">
        <v>0</v>
      </c>
      <c r="K122" s="150">
        <v>0</v>
      </c>
      <c r="L122" s="150">
        <v>0</v>
      </c>
      <c r="M122" s="150">
        <v>0</v>
      </c>
      <c r="N122" s="180">
        <v>0</v>
      </c>
      <c r="O122" s="150">
        <v>0</v>
      </c>
      <c r="P122" s="180">
        <v>0</v>
      </c>
      <c r="Q122" s="181">
        <v>0</v>
      </c>
      <c r="R122" s="181">
        <v>0</v>
      </c>
      <c r="S122" s="182">
        <v>0</v>
      </c>
    </row>
    <row r="123" spans="1:20" ht="24" customHeight="1">
      <c r="A123" s="47"/>
      <c r="B123" s="88">
        <v>801</v>
      </c>
      <c r="C123" s="88"/>
      <c r="D123" s="89" t="s">
        <v>242</v>
      </c>
      <c r="E123" s="86">
        <f>SUM(F123+O123)</f>
        <v>16362907.979999999</v>
      </c>
      <c r="F123" s="86">
        <f>SUM(G123+J123+K123+L123+N123)</f>
        <v>15687607.979999999</v>
      </c>
      <c r="G123" s="86">
        <f t="shared" si="10"/>
        <v>15109053.86</v>
      </c>
      <c r="H123" s="147">
        <f aca="true" t="shared" si="19" ref="H123:K124">SUM(H126+H129+H132+H135+H138+H141+H144+H147+H150+H153)</f>
        <v>12522596.19</v>
      </c>
      <c r="I123" s="147">
        <f t="shared" si="19"/>
        <v>2586457.6700000004</v>
      </c>
      <c r="J123" s="147">
        <f t="shared" si="19"/>
        <v>15830</v>
      </c>
      <c r="K123" s="147">
        <f t="shared" si="19"/>
        <v>562724.12</v>
      </c>
      <c r="L123" s="147">
        <f aca="true" t="shared" si="20" ref="L123:N124">SUM(L126+L129+L132+L135+L138+L141+L147+L150+L153)</f>
        <v>0</v>
      </c>
      <c r="M123" s="147">
        <f t="shared" si="20"/>
        <v>0</v>
      </c>
      <c r="N123" s="147">
        <f t="shared" si="20"/>
        <v>0</v>
      </c>
      <c r="O123" s="147">
        <f>SUM(O126+O129+O132+O135+O138+O141+O144+O147+O150+O153)</f>
        <v>675300</v>
      </c>
      <c r="P123" s="147">
        <f>SUM(P126+P129+P132+P135+P138+P141+P144+P147+P150+P153)</f>
        <v>675300</v>
      </c>
      <c r="Q123" s="147">
        <f>SUM(Q126+Q129+Q132+Q135+Q138+Q141+Q147+Q150+Q153)</f>
        <v>0</v>
      </c>
      <c r="R123" s="147">
        <f>SUM(R126+R129+R132+R135+R138+R141+R147+R150+R153)</f>
        <v>0</v>
      </c>
      <c r="S123" s="171">
        <f>SUM(S126+S129+S132+S135+S138+S141+S147+S150+S153)</f>
        <v>0</v>
      </c>
      <c r="T123" s="2"/>
    </row>
    <row r="124" spans="1:19" ht="25.5" customHeight="1">
      <c r="A124" s="47"/>
      <c r="B124" s="88"/>
      <c r="C124" s="88"/>
      <c r="D124" s="315" t="s">
        <v>87</v>
      </c>
      <c r="E124" s="86">
        <f>SUM(F124+O124)</f>
        <v>15768205.269999998</v>
      </c>
      <c r="F124" s="86">
        <f>SUM(G124+J124+K124+L124+N124)</f>
        <v>15172563.119999997</v>
      </c>
      <c r="G124" s="86">
        <f>+SUM(H124+I124)</f>
        <v>14598644.779999997</v>
      </c>
      <c r="H124" s="147">
        <f t="shared" si="19"/>
        <v>12216895.089999998</v>
      </c>
      <c r="I124" s="147">
        <f t="shared" si="19"/>
        <v>2381749.69</v>
      </c>
      <c r="J124" s="147">
        <f t="shared" si="19"/>
        <v>15825.41</v>
      </c>
      <c r="K124" s="147">
        <f t="shared" si="19"/>
        <v>558092.93</v>
      </c>
      <c r="L124" s="147">
        <f t="shared" si="20"/>
        <v>0</v>
      </c>
      <c r="M124" s="147">
        <f t="shared" si="20"/>
        <v>0</v>
      </c>
      <c r="N124" s="147">
        <f t="shared" si="20"/>
        <v>0</v>
      </c>
      <c r="O124" s="147">
        <f>SUM(O127+O130+O133+O136+O139+O142+O145+O148+O151+O154)</f>
        <v>595642.15</v>
      </c>
      <c r="P124" s="147">
        <f>SUM(P127+P130+P133+P136+P139+P142+P145+P148+P151+P154)</f>
        <v>595642.15</v>
      </c>
      <c r="Q124" s="147">
        <f>SUM(Q127+Q130+Q133+Q136+Q139+Q142+Q148+Q151+Q154)</f>
        <v>0</v>
      </c>
      <c r="R124" s="147">
        <v>0</v>
      </c>
      <c r="S124" s="171">
        <v>0</v>
      </c>
    </row>
    <row r="125" spans="1:19" ht="16.5" customHeight="1">
      <c r="A125" s="47"/>
      <c r="B125" s="88"/>
      <c r="C125" s="88"/>
      <c r="D125" s="316" t="s">
        <v>86</v>
      </c>
      <c r="E125" s="313">
        <f aca="true" t="shared" si="21" ref="E125:K125">E124/E123*100</f>
        <v>96.36554388298893</v>
      </c>
      <c r="F125" s="313">
        <f t="shared" si="21"/>
        <v>96.71686811235577</v>
      </c>
      <c r="G125" s="313">
        <f t="shared" si="21"/>
        <v>96.62183294381346</v>
      </c>
      <c r="H125" s="313">
        <f t="shared" si="21"/>
        <v>97.5588041380419</v>
      </c>
      <c r="I125" s="313">
        <f t="shared" si="21"/>
        <v>92.08539221908084</v>
      </c>
      <c r="J125" s="313">
        <f t="shared" si="21"/>
        <v>99.97100442198358</v>
      </c>
      <c r="K125" s="313">
        <f t="shared" si="21"/>
        <v>99.17700524370629</v>
      </c>
      <c r="L125" s="313">
        <v>0</v>
      </c>
      <c r="M125" s="313">
        <v>0</v>
      </c>
      <c r="N125" s="313">
        <v>0</v>
      </c>
      <c r="O125" s="180">
        <f>O124/O123*100</f>
        <v>88.20407966829558</v>
      </c>
      <c r="P125" s="180">
        <f>P124/P123*100</f>
        <v>88.20407966829558</v>
      </c>
      <c r="Q125" s="181">
        <v>0</v>
      </c>
      <c r="R125" s="181">
        <v>0</v>
      </c>
      <c r="S125" s="182">
        <v>0</v>
      </c>
    </row>
    <row r="126" spans="1:21" ht="22.5" customHeight="1">
      <c r="A126" s="95"/>
      <c r="B126" s="92"/>
      <c r="C126" s="92">
        <v>80101</v>
      </c>
      <c r="D126" s="94" t="s">
        <v>243</v>
      </c>
      <c r="E126" s="90">
        <f>SUM(F126+O126)</f>
        <v>11703457</v>
      </c>
      <c r="F126" s="90">
        <f>SUM(G126+J126+K126+L126+N126)</f>
        <v>11028157</v>
      </c>
      <c r="G126" s="90">
        <f t="shared" si="10"/>
        <v>10570326.01</v>
      </c>
      <c r="H126" s="332">
        <v>9441952.17</v>
      </c>
      <c r="I126" s="332">
        <v>1128373.84</v>
      </c>
      <c r="J126" s="332">
        <v>9755</v>
      </c>
      <c r="K126" s="332">
        <v>448075.99</v>
      </c>
      <c r="L126" s="332">
        <v>0</v>
      </c>
      <c r="M126" s="332">
        <v>0</v>
      </c>
      <c r="N126" s="332">
        <v>0</v>
      </c>
      <c r="O126" s="332">
        <v>675300</v>
      </c>
      <c r="P126" s="332">
        <v>675300</v>
      </c>
      <c r="Q126" s="90">
        <v>0</v>
      </c>
      <c r="R126" s="149">
        <v>0</v>
      </c>
      <c r="S126" s="90">
        <v>0</v>
      </c>
      <c r="T126" s="184"/>
      <c r="U126" s="2"/>
    </row>
    <row r="127" spans="1:20" ht="27.75" customHeight="1">
      <c r="A127" s="95"/>
      <c r="B127" s="92"/>
      <c r="C127" s="92"/>
      <c r="D127" s="185" t="s">
        <v>87</v>
      </c>
      <c r="E127" s="90">
        <f>SUM(F127+O127)</f>
        <v>11550507.090000002</v>
      </c>
      <c r="F127" s="90">
        <f>SUM(G127+J127+K127+L127+N127)</f>
        <v>10954864.940000001</v>
      </c>
      <c r="G127" s="90">
        <f t="shared" si="10"/>
        <v>10500387.38</v>
      </c>
      <c r="H127" s="90">
        <v>9392534.13</v>
      </c>
      <c r="I127" s="90">
        <v>1107853.25</v>
      </c>
      <c r="J127" s="90">
        <v>9751.23</v>
      </c>
      <c r="K127" s="90">
        <v>444726.33</v>
      </c>
      <c r="L127" s="90">
        <v>0</v>
      </c>
      <c r="M127" s="90">
        <v>0</v>
      </c>
      <c r="N127" s="90">
        <v>0</v>
      </c>
      <c r="O127" s="90">
        <v>595642.15</v>
      </c>
      <c r="P127" s="90">
        <v>595642.15</v>
      </c>
      <c r="Q127" s="179">
        <v>0</v>
      </c>
      <c r="R127" s="179">
        <v>0</v>
      </c>
      <c r="S127" s="179">
        <v>0</v>
      </c>
      <c r="T127" s="2"/>
    </row>
    <row r="128" spans="1:20" ht="15.75" customHeight="1">
      <c r="A128" s="95"/>
      <c r="B128" s="92"/>
      <c r="C128" s="92"/>
      <c r="D128" s="186" t="s">
        <v>86</v>
      </c>
      <c r="E128" s="180">
        <f aca="true" t="shared" si="22" ref="E128:K128">E127/E126*100</f>
        <v>98.69312195533338</v>
      </c>
      <c r="F128" s="180">
        <f t="shared" si="22"/>
        <v>99.33540971533141</v>
      </c>
      <c r="G128" s="180">
        <f t="shared" si="22"/>
        <v>99.33834935711695</v>
      </c>
      <c r="H128" s="180">
        <f t="shared" si="22"/>
        <v>99.47661204896785</v>
      </c>
      <c r="I128" s="180">
        <f t="shared" si="22"/>
        <v>98.18140147595055</v>
      </c>
      <c r="J128" s="180">
        <f t="shared" si="22"/>
        <v>99.96135315222962</v>
      </c>
      <c r="K128" s="180">
        <f t="shared" si="22"/>
        <v>99.25243483811754</v>
      </c>
      <c r="L128" s="150">
        <v>0</v>
      </c>
      <c r="M128" s="150">
        <v>0</v>
      </c>
      <c r="N128" s="180">
        <v>0</v>
      </c>
      <c r="O128" s="180">
        <f>O127/O126*100</f>
        <v>88.20407966829558</v>
      </c>
      <c r="P128" s="180">
        <f>P127/P126*100</f>
        <v>88.20407966829558</v>
      </c>
      <c r="Q128" s="181">
        <v>0</v>
      </c>
      <c r="R128" s="181">
        <v>0</v>
      </c>
      <c r="S128" s="182">
        <v>0</v>
      </c>
      <c r="T128" s="2"/>
    </row>
    <row r="129" spans="1:20" ht="37.5" customHeight="1">
      <c r="A129" s="47"/>
      <c r="B129" s="92"/>
      <c r="C129" s="92">
        <v>80103</v>
      </c>
      <c r="D129" s="94" t="s">
        <v>244</v>
      </c>
      <c r="E129" s="90">
        <f>SUM(F129+O129)</f>
        <v>106412</v>
      </c>
      <c r="F129" s="90">
        <f>SUM(G129+J129+K129+L129+N129)</f>
        <v>106412</v>
      </c>
      <c r="G129" s="90">
        <f t="shared" si="10"/>
        <v>100212</v>
      </c>
      <c r="H129" s="332">
        <v>95581</v>
      </c>
      <c r="I129" s="332">
        <v>4631</v>
      </c>
      <c r="J129" s="332">
        <v>0</v>
      </c>
      <c r="K129" s="332">
        <v>6200</v>
      </c>
      <c r="L129" s="332">
        <v>0</v>
      </c>
      <c r="M129" s="90">
        <v>0</v>
      </c>
      <c r="N129" s="90">
        <v>0</v>
      </c>
      <c r="O129" s="90">
        <v>0</v>
      </c>
      <c r="P129" s="90">
        <v>0</v>
      </c>
      <c r="Q129" s="90">
        <v>0</v>
      </c>
      <c r="R129" s="149">
        <v>0</v>
      </c>
      <c r="S129" s="90">
        <v>0</v>
      </c>
      <c r="T129" s="2"/>
    </row>
    <row r="130" spans="1:19" ht="27" customHeight="1">
      <c r="A130" s="47"/>
      <c r="B130" s="92"/>
      <c r="C130" s="92"/>
      <c r="D130" s="185" t="s">
        <v>87</v>
      </c>
      <c r="E130" s="90">
        <f>SUM(F130+O130)</f>
        <v>100861.72</v>
      </c>
      <c r="F130" s="90">
        <f>SUM(G130+J130+K130+L130+N130)</f>
        <v>100861.72</v>
      </c>
      <c r="G130" s="90">
        <f t="shared" si="10"/>
        <v>94783.06</v>
      </c>
      <c r="H130" s="90">
        <v>90881.92</v>
      </c>
      <c r="I130" s="90">
        <v>3901.14</v>
      </c>
      <c r="J130" s="90">
        <v>0</v>
      </c>
      <c r="K130" s="90">
        <v>6078.66</v>
      </c>
      <c r="L130" s="90">
        <v>0</v>
      </c>
      <c r="M130" s="90">
        <v>0</v>
      </c>
      <c r="N130" s="90">
        <v>0</v>
      </c>
      <c r="O130" s="90">
        <v>0</v>
      </c>
      <c r="P130" s="90">
        <v>0</v>
      </c>
      <c r="Q130" s="179">
        <v>0</v>
      </c>
      <c r="R130" s="179">
        <v>0</v>
      </c>
      <c r="S130" s="179">
        <v>0</v>
      </c>
    </row>
    <row r="131" spans="1:19" ht="18" customHeight="1">
      <c r="A131" s="47"/>
      <c r="B131" s="92"/>
      <c r="C131" s="92"/>
      <c r="D131" s="186" t="s">
        <v>86</v>
      </c>
      <c r="E131" s="180">
        <f>E130/E129*100</f>
        <v>94.78415968123896</v>
      </c>
      <c r="F131" s="180">
        <f>F130/F129*100</f>
        <v>94.78415968123896</v>
      </c>
      <c r="G131" s="180">
        <f>G130/G129*100</f>
        <v>94.58254500459027</v>
      </c>
      <c r="H131" s="180">
        <f>H130/H129*100</f>
        <v>95.0836672560446</v>
      </c>
      <c r="I131" s="180">
        <f>I130/I129*100</f>
        <v>84.23968905204059</v>
      </c>
      <c r="J131" s="150">
        <v>0</v>
      </c>
      <c r="K131" s="180">
        <f>K130/K129*100</f>
        <v>98.04290322580646</v>
      </c>
      <c r="L131" s="150">
        <v>0</v>
      </c>
      <c r="M131" s="150">
        <v>0</v>
      </c>
      <c r="N131" s="180">
        <v>0</v>
      </c>
      <c r="O131" s="150">
        <v>0</v>
      </c>
      <c r="P131" s="180">
        <v>0</v>
      </c>
      <c r="Q131" s="181">
        <v>0</v>
      </c>
      <c r="R131" s="181">
        <v>0</v>
      </c>
      <c r="S131" s="182">
        <v>0</v>
      </c>
    </row>
    <row r="132" spans="1:21" ht="23.25" customHeight="1">
      <c r="A132" s="95"/>
      <c r="B132" s="92"/>
      <c r="C132" s="92">
        <v>80104</v>
      </c>
      <c r="D132" s="94" t="s">
        <v>245</v>
      </c>
      <c r="E132" s="90">
        <f>SUM(F132+O132)</f>
        <v>2538513.54</v>
      </c>
      <c r="F132" s="90">
        <f>SUM(G132+J132+K132+L132+N132)</f>
        <v>2538513.54</v>
      </c>
      <c r="G132" s="90">
        <f t="shared" si="10"/>
        <v>2450483.41</v>
      </c>
      <c r="H132" s="332">
        <v>1845381.9</v>
      </c>
      <c r="I132" s="332">
        <v>605101.51</v>
      </c>
      <c r="J132" s="332">
        <v>2347</v>
      </c>
      <c r="K132" s="332">
        <v>85683.13</v>
      </c>
      <c r="L132" s="332">
        <v>0</v>
      </c>
      <c r="M132" s="332">
        <v>0</v>
      </c>
      <c r="N132" s="332">
        <v>0</v>
      </c>
      <c r="O132" s="332">
        <v>0</v>
      </c>
      <c r="P132" s="332">
        <v>0</v>
      </c>
      <c r="Q132" s="181">
        <v>0</v>
      </c>
      <c r="R132" s="181">
        <v>0</v>
      </c>
      <c r="S132" s="90">
        <v>0</v>
      </c>
      <c r="T132" s="2"/>
      <c r="U132" s="2"/>
    </row>
    <row r="133" spans="1:19" ht="27" customHeight="1">
      <c r="A133" s="95"/>
      <c r="B133" s="92"/>
      <c r="C133" s="92"/>
      <c r="D133" s="185" t="s">
        <v>87</v>
      </c>
      <c r="E133" s="90">
        <f>SUM(F133+O133)</f>
        <v>2478770.91</v>
      </c>
      <c r="F133" s="90">
        <f>SUM(G133+J133+K133+L133+N133)</f>
        <v>2478770.91</v>
      </c>
      <c r="G133" s="90">
        <f t="shared" si="10"/>
        <v>2391531.16</v>
      </c>
      <c r="H133" s="90">
        <v>1831213.45</v>
      </c>
      <c r="I133" s="90">
        <v>560317.71</v>
      </c>
      <c r="J133" s="90">
        <v>2346.18</v>
      </c>
      <c r="K133" s="90">
        <v>84893.57</v>
      </c>
      <c r="L133" s="90">
        <v>0</v>
      </c>
      <c r="M133" s="90">
        <v>0</v>
      </c>
      <c r="N133" s="90">
        <v>0</v>
      </c>
      <c r="O133" s="332">
        <v>0</v>
      </c>
      <c r="P133" s="332">
        <v>0</v>
      </c>
      <c r="Q133" s="179">
        <v>0</v>
      </c>
      <c r="R133" s="179">
        <v>0</v>
      </c>
      <c r="S133" s="179">
        <v>0</v>
      </c>
    </row>
    <row r="134" spans="1:19" ht="19.5" customHeight="1">
      <c r="A134" s="95"/>
      <c r="B134" s="92"/>
      <c r="C134" s="92"/>
      <c r="D134" s="186" t="s">
        <v>86</v>
      </c>
      <c r="E134" s="180">
        <f aca="true" t="shared" si="23" ref="E134:K134">E133/E132*100</f>
        <v>97.64655066602481</v>
      </c>
      <c r="F134" s="180">
        <f t="shared" si="23"/>
        <v>97.64655066602481</v>
      </c>
      <c r="G134" s="180">
        <f t="shared" si="23"/>
        <v>97.59426039125889</v>
      </c>
      <c r="H134" s="180">
        <f t="shared" si="23"/>
        <v>99.2322212545815</v>
      </c>
      <c r="I134" s="180">
        <f t="shared" si="23"/>
        <v>92.59896079254536</v>
      </c>
      <c r="J134" s="180">
        <f t="shared" si="23"/>
        <v>99.965061780997</v>
      </c>
      <c r="K134" s="180">
        <f t="shared" si="23"/>
        <v>99.0785117210354</v>
      </c>
      <c r="L134" s="150">
        <v>0</v>
      </c>
      <c r="M134" s="150">
        <v>0</v>
      </c>
      <c r="N134" s="180">
        <v>0</v>
      </c>
      <c r="O134" s="180">
        <v>0</v>
      </c>
      <c r="P134" s="180">
        <v>0</v>
      </c>
      <c r="Q134" s="181">
        <v>0</v>
      </c>
      <c r="R134" s="181">
        <v>0</v>
      </c>
      <c r="S134" s="182">
        <v>0</v>
      </c>
    </row>
    <row r="135" spans="1:20" ht="26.25" customHeight="1">
      <c r="A135" s="47"/>
      <c r="B135" s="92"/>
      <c r="C135" s="92">
        <v>80113</v>
      </c>
      <c r="D135" s="94" t="s">
        <v>246</v>
      </c>
      <c r="E135" s="90">
        <f>SUM(F135+O135)</f>
        <v>438770.89</v>
      </c>
      <c r="F135" s="90">
        <f>SUM(G135+J135+K135+L135+N135)</f>
        <v>438770.89</v>
      </c>
      <c r="G135" s="90">
        <f t="shared" si="10"/>
        <v>438470.89</v>
      </c>
      <c r="H135" s="332">
        <v>161932</v>
      </c>
      <c r="I135" s="332">
        <v>276538.89</v>
      </c>
      <c r="J135" s="332">
        <v>0</v>
      </c>
      <c r="K135" s="332">
        <v>300</v>
      </c>
      <c r="L135" s="90">
        <v>0</v>
      </c>
      <c r="M135" s="90">
        <v>0</v>
      </c>
      <c r="N135" s="90">
        <v>0</v>
      </c>
      <c r="O135" s="90">
        <v>0</v>
      </c>
      <c r="P135" s="90">
        <v>0</v>
      </c>
      <c r="Q135" s="90">
        <v>0</v>
      </c>
      <c r="R135" s="149">
        <v>0</v>
      </c>
      <c r="S135" s="90">
        <v>0</v>
      </c>
      <c r="T135" s="2"/>
    </row>
    <row r="136" spans="1:20" ht="24.75" customHeight="1">
      <c r="A136" s="47"/>
      <c r="B136" s="92"/>
      <c r="C136" s="92"/>
      <c r="D136" s="185" t="s">
        <v>87</v>
      </c>
      <c r="E136" s="90">
        <f>SUM(F136+O136)</f>
        <v>293146.23</v>
      </c>
      <c r="F136" s="90">
        <f>SUM(G136+J136+K136+L136+N136)</f>
        <v>293146.23</v>
      </c>
      <c r="G136" s="90">
        <f t="shared" si="10"/>
        <v>293044.23</v>
      </c>
      <c r="H136" s="90">
        <v>100776.79</v>
      </c>
      <c r="I136" s="90">
        <v>192267.44</v>
      </c>
      <c r="J136" s="90">
        <v>0</v>
      </c>
      <c r="K136" s="90">
        <v>102</v>
      </c>
      <c r="L136" s="90">
        <v>0</v>
      </c>
      <c r="M136" s="90">
        <v>0</v>
      </c>
      <c r="N136" s="90">
        <v>0</v>
      </c>
      <c r="O136" s="90">
        <v>0</v>
      </c>
      <c r="P136" s="90">
        <v>0</v>
      </c>
      <c r="Q136" s="179">
        <v>0</v>
      </c>
      <c r="R136" s="179">
        <v>0</v>
      </c>
      <c r="S136" s="179">
        <v>0</v>
      </c>
      <c r="T136" s="2"/>
    </row>
    <row r="137" spans="1:20" ht="19.5" customHeight="1">
      <c r="A137" s="47"/>
      <c r="B137" s="92"/>
      <c r="C137" s="92"/>
      <c r="D137" s="186" t="s">
        <v>86</v>
      </c>
      <c r="E137" s="180">
        <f>E136/E135*100</f>
        <v>66.81077452517417</v>
      </c>
      <c r="F137" s="180">
        <f>F136/F135*100</f>
        <v>66.81077452517417</v>
      </c>
      <c r="G137" s="180">
        <f>G136/G135*100</f>
        <v>66.83322352368705</v>
      </c>
      <c r="H137" s="180">
        <f>H136/H135*100</f>
        <v>62.23401798285699</v>
      </c>
      <c r="I137" s="180">
        <f>I136/I135*100</f>
        <v>69.5263657129744</v>
      </c>
      <c r="J137" s="150">
        <v>0</v>
      </c>
      <c r="K137" s="180">
        <f>K136/K135*100</f>
        <v>34</v>
      </c>
      <c r="L137" s="150">
        <v>0</v>
      </c>
      <c r="M137" s="150">
        <f>SUM(M140+M143+M149)</f>
        <v>0</v>
      </c>
      <c r="N137" s="180">
        <v>0</v>
      </c>
      <c r="O137" s="180">
        <v>0</v>
      </c>
      <c r="P137" s="180">
        <v>0</v>
      </c>
      <c r="Q137" s="181">
        <v>0</v>
      </c>
      <c r="R137" s="181">
        <v>0</v>
      </c>
      <c r="S137" s="182">
        <v>0</v>
      </c>
      <c r="T137" s="2"/>
    </row>
    <row r="138" spans="1:20" ht="37.5" customHeight="1">
      <c r="A138" s="47"/>
      <c r="B138" s="92"/>
      <c r="C138" s="92">
        <v>80146</v>
      </c>
      <c r="D138" s="128" t="s">
        <v>247</v>
      </c>
      <c r="E138" s="90">
        <f>SUM(F138+O138)</f>
        <v>60520</v>
      </c>
      <c r="F138" s="90">
        <f>SUM(G138+J138+K138+L138+N138)</f>
        <v>60520</v>
      </c>
      <c r="G138" s="90">
        <f t="shared" si="10"/>
        <v>60520</v>
      </c>
      <c r="H138" s="332">
        <v>0</v>
      </c>
      <c r="I138" s="332">
        <v>60520</v>
      </c>
      <c r="J138" s="332">
        <v>0</v>
      </c>
      <c r="K138" s="333">
        <v>0</v>
      </c>
      <c r="L138" s="90">
        <v>0</v>
      </c>
      <c r="M138" s="90">
        <v>0</v>
      </c>
      <c r="N138" s="90">
        <v>0</v>
      </c>
      <c r="O138" s="90">
        <v>0</v>
      </c>
      <c r="P138" s="90">
        <v>0</v>
      </c>
      <c r="Q138" s="90">
        <v>0</v>
      </c>
      <c r="R138" s="149">
        <v>0</v>
      </c>
      <c r="S138" s="90">
        <v>0</v>
      </c>
      <c r="T138" s="2"/>
    </row>
    <row r="139" spans="1:19" ht="24.75" customHeight="1">
      <c r="A139" s="47"/>
      <c r="B139" s="117"/>
      <c r="C139" s="92"/>
      <c r="D139" s="185" t="s">
        <v>87</v>
      </c>
      <c r="E139" s="90">
        <f>SUM(F139+O139)</f>
        <v>17395.61</v>
      </c>
      <c r="F139" s="90">
        <f>SUM(G139+J139+K139+L139+N139)</f>
        <v>17395.61</v>
      </c>
      <c r="G139" s="90">
        <f t="shared" si="10"/>
        <v>17395.61</v>
      </c>
      <c r="H139" s="90">
        <v>0</v>
      </c>
      <c r="I139" s="90">
        <v>17395.61</v>
      </c>
      <c r="J139" s="90">
        <v>0</v>
      </c>
      <c r="K139" s="90">
        <v>0</v>
      </c>
      <c r="L139" s="90">
        <v>0</v>
      </c>
      <c r="M139" s="90">
        <v>0</v>
      </c>
      <c r="N139" s="90">
        <v>0</v>
      </c>
      <c r="O139" s="90">
        <v>0</v>
      </c>
      <c r="P139" s="90">
        <v>0</v>
      </c>
      <c r="Q139" s="179">
        <v>0</v>
      </c>
      <c r="R139" s="179">
        <v>0</v>
      </c>
      <c r="S139" s="179">
        <v>0</v>
      </c>
    </row>
    <row r="140" spans="1:19" ht="15.75" customHeight="1">
      <c r="A140" s="47"/>
      <c r="B140" s="117"/>
      <c r="C140" s="92"/>
      <c r="D140" s="186" t="s">
        <v>86</v>
      </c>
      <c r="E140" s="180">
        <f>E139/E138*100</f>
        <v>28.743572372769332</v>
      </c>
      <c r="F140" s="180">
        <f>F139/F138*100</f>
        <v>28.743572372769332</v>
      </c>
      <c r="G140" s="180">
        <f>G139/G138*100</f>
        <v>28.743572372769332</v>
      </c>
      <c r="H140" s="180">
        <v>0</v>
      </c>
      <c r="I140" s="180">
        <f>I139/I138*100</f>
        <v>28.743572372769332</v>
      </c>
      <c r="J140" s="150">
        <v>0</v>
      </c>
      <c r="K140" s="150">
        <v>0</v>
      </c>
      <c r="L140" s="150">
        <v>0</v>
      </c>
      <c r="M140" s="150">
        <f>SUM(M143+M149+M155)</f>
        <v>0</v>
      </c>
      <c r="N140" s="180">
        <v>0</v>
      </c>
      <c r="O140" s="150">
        <v>0</v>
      </c>
      <c r="P140" s="180">
        <v>0</v>
      </c>
      <c r="Q140" s="181">
        <v>0</v>
      </c>
      <c r="R140" s="181">
        <v>0</v>
      </c>
      <c r="S140" s="182">
        <v>0</v>
      </c>
    </row>
    <row r="141" spans="1:20" ht="27" customHeight="1">
      <c r="A141" s="47"/>
      <c r="B141" s="92"/>
      <c r="C141" s="92">
        <v>80148</v>
      </c>
      <c r="D141" s="94" t="s">
        <v>248</v>
      </c>
      <c r="E141" s="90">
        <f>SUM(F141+O141)</f>
        <v>666832</v>
      </c>
      <c r="F141" s="90">
        <f>SUM(G141+J141+K141+L141+N141)</f>
        <v>666832</v>
      </c>
      <c r="G141" s="90">
        <f t="shared" si="10"/>
        <v>665932</v>
      </c>
      <c r="H141" s="332">
        <v>376638</v>
      </c>
      <c r="I141" s="332">
        <v>289294</v>
      </c>
      <c r="J141" s="332">
        <v>0</v>
      </c>
      <c r="K141" s="332">
        <v>900</v>
      </c>
      <c r="L141" s="90">
        <v>0</v>
      </c>
      <c r="M141" s="90">
        <v>0</v>
      </c>
      <c r="N141" s="90">
        <v>0</v>
      </c>
      <c r="O141" s="90">
        <v>0</v>
      </c>
      <c r="P141" s="90">
        <v>0</v>
      </c>
      <c r="Q141" s="90">
        <v>0</v>
      </c>
      <c r="R141" s="149">
        <v>0</v>
      </c>
      <c r="S141" s="90">
        <v>0</v>
      </c>
      <c r="T141" s="307"/>
    </row>
    <row r="142" spans="1:20" ht="26.25" customHeight="1">
      <c r="A142" s="47"/>
      <c r="B142" s="92"/>
      <c r="C142" s="92"/>
      <c r="D142" s="185" t="s">
        <v>87</v>
      </c>
      <c r="E142" s="90">
        <f>SUM(F142+O142)</f>
        <v>655516.14</v>
      </c>
      <c r="F142" s="90">
        <f>SUM(G142+J142+K142+L142+N142)</f>
        <v>655516.14</v>
      </c>
      <c r="G142" s="90">
        <f t="shared" si="10"/>
        <v>654788.77</v>
      </c>
      <c r="H142" s="90">
        <v>368266.2</v>
      </c>
      <c r="I142" s="90">
        <v>286522.57</v>
      </c>
      <c r="J142" s="90">
        <v>0</v>
      </c>
      <c r="K142" s="90">
        <v>727.37</v>
      </c>
      <c r="L142" s="90">
        <v>0</v>
      </c>
      <c r="M142" s="90">
        <v>0</v>
      </c>
      <c r="N142" s="90">
        <v>0</v>
      </c>
      <c r="O142" s="90">
        <v>0</v>
      </c>
      <c r="P142" s="90">
        <v>0</v>
      </c>
      <c r="Q142" s="179">
        <v>0</v>
      </c>
      <c r="R142" s="179">
        <v>0</v>
      </c>
      <c r="S142" s="179">
        <v>0</v>
      </c>
      <c r="T142" s="2"/>
    </row>
    <row r="143" spans="1:20" ht="19.5" customHeight="1">
      <c r="A143" s="47"/>
      <c r="B143" s="92"/>
      <c r="C143" s="92"/>
      <c r="D143" s="186" t="s">
        <v>86</v>
      </c>
      <c r="E143" s="180">
        <f>E142/E141*100</f>
        <v>98.30304184562229</v>
      </c>
      <c r="F143" s="180">
        <f>F142/F141*100</f>
        <v>98.30304184562229</v>
      </c>
      <c r="G143" s="180">
        <f>G142/G141*100</f>
        <v>98.32667149198417</v>
      </c>
      <c r="H143" s="180">
        <f>H142/H141*100</f>
        <v>97.77722906345086</v>
      </c>
      <c r="I143" s="180">
        <f>I142/I141*100</f>
        <v>99.0420022537626</v>
      </c>
      <c r="J143" s="150">
        <v>0</v>
      </c>
      <c r="K143" s="180">
        <f>K142/K141*100</f>
        <v>80.81888888888888</v>
      </c>
      <c r="L143" s="150">
        <v>0</v>
      </c>
      <c r="M143" s="150">
        <f>SUM(M149+M155+M158)</f>
        <v>0</v>
      </c>
      <c r="N143" s="180">
        <v>0</v>
      </c>
      <c r="O143" s="150">
        <v>0</v>
      </c>
      <c r="P143" s="180">
        <v>0</v>
      </c>
      <c r="Q143" s="181">
        <v>0</v>
      </c>
      <c r="R143" s="181">
        <v>0</v>
      </c>
      <c r="S143" s="182">
        <v>0</v>
      </c>
      <c r="T143" s="2"/>
    </row>
    <row r="144" spans="1:20" ht="129" customHeight="1">
      <c r="A144" s="47"/>
      <c r="B144" s="117"/>
      <c r="C144" s="92">
        <v>80149</v>
      </c>
      <c r="D144" s="94" t="s">
        <v>639</v>
      </c>
      <c r="E144" s="90">
        <f>SUM(F144+O144)</f>
        <v>38792.1</v>
      </c>
      <c r="F144" s="90">
        <f>SUM(G144+J144+K144+L144+N144)</f>
        <v>38792.1</v>
      </c>
      <c r="G144" s="90">
        <f>+SUM(H144+I144)</f>
        <v>38792.1</v>
      </c>
      <c r="H144" s="335">
        <v>37092.1</v>
      </c>
      <c r="I144" s="335">
        <v>1700</v>
      </c>
      <c r="J144" s="335">
        <v>0</v>
      </c>
      <c r="K144" s="333">
        <v>0</v>
      </c>
      <c r="L144" s="90">
        <v>0</v>
      </c>
      <c r="M144" s="90">
        <v>0</v>
      </c>
      <c r="N144" s="90">
        <v>0</v>
      </c>
      <c r="O144" s="90">
        <v>0</v>
      </c>
      <c r="P144" s="90">
        <v>0</v>
      </c>
      <c r="Q144" s="90">
        <v>0</v>
      </c>
      <c r="R144" s="149">
        <v>0</v>
      </c>
      <c r="S144" s="90">
        <v>0</v>
      </c>
      <c r="T144" s="2"/>
    </row>
    <row r="145" spans="1:20" ht="28.5" customHeight="1">
      <c r="A145" s="47"/>
      <c r="B145" s="92"/>
      <c r="C145" s="92"/>
      <c r="D145" s="185" t="s">
        <v>87</v>
      </c>
      <c r="E145" s="90">
        <f>SUM(F145+O145)</f>
        <v>16156.77</v>
      </c>
      <c r="F145" s="90">
        <f>SUM(G145+J145+K145+L145+N145)</f>
        <v>16156.77</v>
      </c>
      <c r="G145" s="90">
        <f>+SUM(H145+I145)</f>
        <v>16156.77</v>
      </c>
      <c r="H145" s="90">
        <v>14476.81</v>
      </c>
      <c r="I145" s="90">
        <v>1679.96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90">
        <v>0</v>
      </c>
      <c r="Q145" s="179">
        <v>0</v>
      </c>
      <c r="R145" s="179">
        <v>0</v>
      </c>
      <c r="S145" s="179">
        <v>0</v>
      </c>
      <c r="T145" s="2"/>
    </row>
    <row r="146" spans="1:20" ht="19.5" customHeight="1">
      <c r="A146" s="47"/>
      <c r="B146" s="92"/>
      <c r="C146" s="92"/>
      <c r="D146" s="186" t="s">
        <v>86</v>
      </c>
      <c r="E146" s="180">
        <f>E145/E144*100</f>
        <v>41.649640004021435</v>
      </c>
      <c r="F146" s="180">
        <f>F145/F144*100</f>
        <v>41.649640004021435</v>
      </c>
      <c r="G146" s="180">
        <f>G145/G144*100</f>
        <v>41.649640004021435</v>
      </c>
      <c r="H146" s="180">
        <f>H145/H144*100</f>
        <v>39.02936204744407</v>
      </c>
      <c r="I146" s="180">
        <f>I145/I144*100</f>
        <v>98.82117647058823</v>
      </c>
      <c r="J146" s="150">
        <v>0</v>
      </c>
      <c r="K146" s="150">
        <v>0</v>
      </c>
      <c r="L146" s="150">
        <v>0</v>
      </c>
      <c r="M146" s="150">
        <f>SUM(M152+M155+M158)</f>
        <v>0</v>
      </c>
      <c r="N146" s="180">
        <v>0</v>
      </c>
      <c r="O146" s="150">
        <v>0</v>
      </c>
      <c r="P146" s="180">
        <v>0</v>
      </c>
      <c r="Q146" s="181">
        <v>0</v>
      </c>
      <c r="R146" s="181">
        <v>0</v>
      </c>
      <c r="S146" s="182">
        <v>0</v>
      </c>
      <c r="T146" s="2"/>
    </row>
    <row r="147" spans="1:20" ht="81" customHeight="1">
      <c r="A147" s="47"/>
      <c r="B147" s="92"/>
      <c r="C147" s="92">
        <v>80150</v>
      </c>
      <c r="D147" s="94" t="s">
        <v>249</v>
      </c>
      <c r="E147" s="90">
        <f>SUM(F147+O147)</f>
        <v>498277.9</v>
      </c>
      <c r="F147" s="90">
        <f>SUM(G147+J147+K147+L147+N147)</f>
        <v>498277.9</v>
      </c>
      <c r="G147" s="90">
        <f>+SUM(H147+I147)</f>
        <v>498277.9</v>
      </c>
      <c r="H147" s="332">
        <v>475602.9</v>
      </c>
      <c r="I147" s="332">
        <v>22675</v>
      </c>
      <c r="J147" s="332">
        <v>0</v>
      </c>
      <c r="K147" s="333">
        <v>0</v>
      </c>
      <c r="L147" s="90">
        <v>0</v>
      </c>
      <c r="M147" s="90">
        <v>0</v>
      </c>
      <c r="N147" s="90">
        <v>0</v>
      </c>
      <c r="O147" s="90">
        <v>0</v>
      </c>
      <c r="P147" s="90">
        <v>0</v>
      </c>
      <c r="Q147" s="90">
        <v>0</v>
      </c>
      <c r="R147" s="149">
        <v>0</v>
      </c>
      <c r="S147" s="90">
        <v>0</v>
      </c>
      <c r="T147" s="2"/>
    </row>
    <row r="148" spans="1:20" ht="27" customHeight="1">
      <c r="A148" s="47"/>
      <c r="B148" s="92"/>
      <c r="C148" s="92"/>
      <c r="D148" s="185" t="s">
        <v>87</v>
      </c>
      <c r="E148" s="90">
        <f>SUM(F148+O148)</f>
        <v>346686.6</v>
      </c>
      <c r="F148" s="90">
        <f>SUM(G148+J148+K148+L148+N148)</f>
        <v>346686.6</v>
      </c>
      <c r="G148" s="90">
        <f>+SUM(H148+I148)</f>
        <v>346686.6</v>
      </c>
      <c r="H148" s="90">
        <v>330354.67</v>
      </c>
      <c r="I148" s="90">
        <v>16331.93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90">
        <v>0</v>
      </c>
      <c r="Q148" s="179">
        <v>0</v>
      </c>
      <c r="R148" s="179">
        <v>0</v>
      </c>
      <c r="S148" s="179">
        <v>0</v>
      </c>
      <c r="T148" s="2"/>
    </row>
    <row r="149" spans="1:20" ht="20.25" customHeight="1">
      <c r="A149" s="47"/>
      <c r="B149" s="92"/>
      <c r="C149" s="92"/>
      <c r="D149" s="186" t="s">
        <v>86</v>
      </c>
      <c r="E149" s="180">
        <f>E148/E147*100</f>
        <v>69.5769569551449</v>
      </c>
      <c r="F149" s="180">
        <f>F148/F147*100</f>
        <v>69.5769569551449</v>
      </c>
      <c r="G149" s="180">
        <f>G148/G147*100</f>
        <v>69.5769569551449</v>
      </c>
      <c r="H149" s="180">
        <f>H148/H147*100</f>
        <v>69.46018832097113</v>
      </c>
      <c r="I149" s="180">
        <f>I148/I147*100</f>
        <v>72.02615214994488</v>
      </c>
      <c r="J149" s="150">
        <v>0</v>
      </c>
      <c r="K149" s="150">
        <f>SUM(K155+K158+K161)</f>
        <v>100</v>
      </c>
      <c r="L149" s="150">
        <v>0</v>
      </c>
      <c r="M149" s="150">
        <f>SUM(M155+M158+M161)</f>
        <v>0</v>
      </c>
      <c r="N149" s="180">
        <v>0</v>
      </c>
      <c r="O149" s="150">
        <v>0</v>
      </c>
      <c r="P149" s="180">
        <v>0</v>
      </c>
      <c r="Q149" s="181">
        <v>0</v>
      </c>
      <c r="R149" s="181">
        <v>0</v>
      </c>
      <c r="S149" s="182">
        <v>0</v>
      </c>
      <c r="T149" s="2"/>
    </row>
    <row r="150" spans="1:21" ht="90.75" customHeight="1">
      <c r="A150" s="47"/>
      <c r="B150" s="92"/>
      <c r="C150" s="92">
        <v>80153</v>
      </c>
      <c r="D150" s="94" t="s">
        <v>283</v>
      </c>
      <c r="E150" s="90">
        <f>SUM(F150+O150)</f>
        <v>98117.18</v>
      </c>
      <c r="F150" s="90">
        <f>SUM(G150+J150+K150+L150+N150)</f>
        <v>98117.18</v>
      </c>
      <c r="G150" s="90">
        <f>+SUM(H150+I150)</f>
        <v>98117.18</v>
      </c>
      <c r="H150" s="332">
        <v>957.12</v>
      </c>
      <c r="I150" s="332">
        <v>97160.06</v>
      </c>
      <c r="J150" s="332">
        <v>0</v>
      </c>
      <c r="K150" s="333">
        <v>0</v>
      </c>
      <c r="L150" s="90">
        <v>0</v>
      </c>
      <c r="M150" s="90">
        <v>0</v>
      </c>
      <c r="N150" s="90">
        <v>0</v>
      </c>
      <c r="O150" s="90">
        <v>0</v>
      </c>
      <c r="P150" s="90">
        <v>0</v>
      </c>
      <c r="Q150" s="90">
        <v>0</v>
      </c>
      <c r="R150" s="149">
        <v>0</v>
      </c>
      <c r="S150" s="90">
        <v>0</v>
      </c>
      <c r="T150" s="184"/>
      <c r="U150" s="2"/>
    </row>
    <row r="151" spans="1:21" ht="27" customHeight="1">
      <c r="A151" s="47"/>
      <c r="B151" s="92"/>
      <c r="C151" s="92"/>
      <c r="D151" s="185" t="s">
        <v>87</v>
      </c>
      <c r="E151" s="90">
        <f>SUM(F151+O151)</f>
        <v>95973.83</v>
      </c>
      <c r="F151" s="90">
        <f>SUM(G151+J151+K151+L151+N151)</f>
        <v>95973.83</v>
      </c>
      <c r="G151" s="90">
        <f>+SUM(H151+I151)</f>
        <v>95973.83</v>
      </c>
      <c r="H151" s="332">
        <v>957.12</v>
      </c>
      <c r="I151" s="90">
        <v>95016.71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90">
        <v>0</v>
      </c>
      <c r="Q151" s="179">
        <v>0</v>
      </c>
      <c r="R151" s="179">
        <v>0</v>
      </c>
      <c r="S151" s="179">
        <v>0</v>
      </c>
      <c r="T151" s="2"/>
      <c r="U151" s="2"/>
    </row>
    <row r="152" spans="1:21" ht="17.25" customHeight="1">
      <c r="A152" s="47"/>
      <c r="B152" s="92"/>
      <c r="C152" s="92"/>
      <c r="D152" s="186" t="s">
        <v>86</v>
      </c>
      <c r="E152" s="180">
        <f>E151/E150*100</f>
        <v>97.81552017699654</v>
      </c>
      <c r="F152" s="180">
        <f>F151/F150*100</f>
        <v>97.81552017699654</v>
      </c>
      <c r="G152" s="180">
        <f>G151/G150*100</f>
        <v>97.81552017699654</v>
      </c>
      <c r="H152" s="180">
        <f>H151/H150*100</f>
        <v>100</v>
      </c>
      <c r="I152" s="180">
        <f>I151/I150*100</f>
        <v>97.79400095059637</v>
      </c>
      <c r="J152" s="150">
        <v>0</v>
      </c>
      <c r="K152" s="150">
        <f>SUM(K158+K161+K164)</f>
        <v>0</v>
      </c>
      <c r="L152" s="150">
        <v>0</v>
      </c>
      <c r="M152" s="150">
        <f>SUM(M158+M161+M164)</f>
        <v>0</v>
      </c>
      <c r="N152" s="180">
        <v>0</v>
      </c>
      <c r="O152" s="150">
        <v>0</v>
      </c>
      <c r="P152" s="180">
        <v>0</v>
      </c>
      <c r="Q152" s="181">
        <v>0</v>
      </c>
      <c r="R152" s="181">
        <v>0</v>
      </c>
      <c r="S152" s="182">
        <v>0</v>
      </c>
      <c r="T152" s="2"/>
      <c r="U152" s="2"/>
    </row>
    <row r="153" spans="1:20" ht="30" customHeight="1">
      <c r="A153" s="95"/>
      <c r="B153" s="92"/>
      <c r="C153" s="92">
        <v>80195</v>
      </c>
      <c r="D153" s="94" t="s">
        <v>231</v>
      </c>
      <c r="E153" s="90">
        <f>SUM(F153+O153)</f>
        <v>213215.37</v>
      </c>
      <c r="F153" s="90">
        <f>SUM(G153+J153+K153+L153+N153)</f>
        <v>213215.37</v>
      </c>
      <c r="G153" s="90">
        <f>+SUM(H153+I153)</f>
        <v>187922.37</v>
      </c>
      <c r="H153" s="332">
        <v>87459</v>
      </c>
      <c r="I153" s="332">
        <v>100463.37</v>
      </c>
      <c r="J153" s="332">
        <v>3728</v>
      </c>
      <c r="K153" s="332">
        <v>21565</v>
      </c>
      <c r="L153" s="332">
        <v>0</v>
      </c>
      <c r="M153" s="90">
        <v>0</v>
      </c>
      <c r="N153" s="90">
        <v>0</v>
      </c>
      <c r="O153" s="90">
        <v>0</v>
      </c>
      <c r="P153" s="90">
        <v>0</v>
      </c>
      <c r="Q153" s="90">
        <v>0</v>
      </c>
      <c r="R153" s="149">
        <v>0</v>
      </c>
      <c r="S153" s="90">
        <v>0</v>
      </c>
      <c r="T153" s="2"/>
    </row>
    <row r="154" spans="1:19" ht="24.75" customHeight="1">
      <c r="A154" s="47"/>
      <c r="B154" s="92"/>
      <c r="C154" s="92"/>
      <c r="D154" s="185" t="s">
        <v>87</v>
      </c>
      <c r="E154" s="90">
        <f>SUM(F154+O154)</f>
        <v>213190.37</v>
      </c>
      <c r="F154" s="90">
        <f>SUM(G154+J154+K154+L154+N154)</f>
        <v>213190.37</v>
      </c>
      <c r="G154" s="90">
        <f>+SUM(H154+I154)</f>
        <v>187897.37</v>
      </c>
      <c r="H154" s="90">
        <v>87434</v>
      </c>
      <c r="I154" s="332">
        <v>100463.37</v>
      </c>
      <c r="J154" s="332">
        <v>3728</v>
      </c>
      <c r="K154" s="332">
        <v>21565</v>
      </c>
      <c r="L154" s="90">
        <v>0</v>
      </c>
      <c r="M154" s="90">
        <v>0</v>
      </c>
      <c r="N154" s="90">
        <v>0</v>
      </c>
      <c r="O154" s="90">
        <v>0</v>
      </c>
      <c r="P154" s="90">
        <v>0</v>
      </c>
      <c r="Q154" s="179">
        <v>0</v>
      </c>
      <c r="R154" s="179">
        <v>0</v>
      </c>
      <c r="S154" s="179">
        <v>0</v>
      </c>
    </row>
    <row r="155" spans="1:19" ht="19.5" customHeight="1">
      <c r="A155" s="47"/>
      <c r="B155" s="92"/>
      <c r="C155" s="92"/>
      <c r="D155" s="186" t="s">
        <v>86</v>
      </c>
      <c r="E155" s="180">
        <f aca="true" t="shared" si="24" ref="E155:K155">E154/E153*100</f>
        <v>99.9882747664955</v>
      </c>
      <c r="F155" s="180">
        <f t="shared" si="24"/>
        <v>99.9882747664955</v>
      </c>
      <c r="G155" s="180">
        <f t="shared" si="24"/>
        <v>99.98669663436024</v>
      </c>
      <c r="H155" s="180">
        <f t="shared" si="24"/>
        <v>99.9714151773974</v>
      </c>
      <c r="I155" s="180">
        <f t="shared" si="24"/>
        <v>100</v>
      </c>
      <c r="J155" s="180">
        <f t="shared" si="24"/>
        <v>100</v>
      </c>
      <c r="K155" s="180">
        <f t="shared" si="24"/>
        <v>100</v>
      </c>
      <c r="L155" s="180">
        <v>0</v>
      </c>
      <c r="M155" s="150">
        <f aca="true" t="shared" si="25" ref="K155:P157">SUM(M158+M161+M164)</f>
        <v>0</v>
      </c>
      <c r="N155" s="180">
        <v>0</v>
      </c>
      <c r="O155" s="150">
        <v>0</v>
      </c>
      <c r="P155" s="180">
        <v>0</v>
      </c>
      <c r="Q155" s="181">
        <v>0</v>
      </c>
      <c r="R155" s="181">
        <v>0</v>
      </c>
      <c r="S155" s="182">
        <v>0</v>
      </c>
    </row>
    <row r="156" spans="1:21" ht="19.5" customHeight="1">
      <c r="A156" s="47"/>
      <c r="B156" s="88">
        <v>851</v>
      </c>
      <c r="C156" s="88"/>
      <c r="D156" s="89" t="s">
        <v>250</v>
      </c>
      <c r="E156" s="86">
        <f>SUM(F156+O156)</f>
        <v>295866.92</v>
      </c>
      <c r="F156" s="86">
        <f>SUM(G156+J156+K156+L156+N156)</f>
        <v>295866.92</v>
      </c>
      <c r="G156" s="86">
        <f>+SUM(H156+I156)</f>
        <v>295866.92</v>
      </c>
      <c r="H156" s="147">
        <f aca="true" t="shared" si="26" ref="H156:J157">SUM(H159+H162+H165)</f>
        <v>63395.74</v>
      </c>
      <c r="I156" s="147">
        <f t="shared" si="26"/>
        <v>232471.18</v>
      </c>
      <c r="J156" s="147">
        <f t="shared" si="26"/>
        <v>0</v>
      </c>
      <c r="K156" s="147">
        <f t="shared" si="25"/>
        <v>0</v>
      </c>
      <c r="L156" s="147">
        <f t="shared" si="25"/>
        <v>0</v>
      </c>
      <c r="M156" s="147">
        <f t="shared" si="25"/>
        <v>0</v>
      </c>
      <c r="N156" s="147">
        <f t="shared" si="25"/>
        <v>0</v>
      </c>
      <c r="O156" s="147">
        <f t="shared" si="25"/>
        <v>0</v>
      </c>
      <c r="P156" s="147">
        <f t="shared" si="25"/>
        <v>0</v>
      </c>
      <c r="Q156" s="86">
        <v>0</v>
      </c>
      <c r="R156" s="334">
        <v>0</v>
      </c>
      <c r="S156" s="86">
        <v>0</v>
      </c>
      <c r="T156" s="2"/>
      <c r="U156" s="2"/>
    </row>
    <row r="157" spans="1:21" ht="23.25" customHeight="1">
      <c r="A157" s="47"/>
      <c r="B157" s="88"/>
      <c r="C157" s="88"/>
      <c r="D157" s="315" t="s">
        <v>87</v>
      </c>
      <c r="E157" s="86">
        <f>SUM(F157+O157)</f>
        <v>184511.14</v>
      </c>
      <c r="F157" s="86">
        <f>SUM(G157+J157+K157+L157+N157)</f>
        <v>184511.14</v>
      </c>
      <c r="G157" s="86">
        <f>+SUM(H157+I157)</f>
        <v>184511.14</v>
      </c>
      <c r="H157" s="147">
        <f t="shared" si="26"/>
        <v>51149.61</v>
      </c>
      <c r="I157" s="147">
        <f t="shared" si="26"/>
        <v>133361.53</v>
      </c>
      <c r="J157" s="147">
        <f t="shared" si="26"/>
        <v>0</v>
      </c>
      <c r="K157" s="147">
        <f t="shared" si="25"/>
        <v>0</v>
      </c>
      <c r="L157" s="147">
        <f t="shared" si="25"/>
        <v>0</v>
      </c>
      <c r="M157" s="147">
        <f t="shared" si="25"/>
        <v>0</v>
      </c>
      <c r="N157" s="147">
        <f t="shared" si="25"/>
        <v>0</v>
      </c>
      <c r="O157" s="147">
        <f t="shared" si="25"/>
        <v>0</v>
      </c>
      <c r="P157" s="147">
        <f t="shared" si="25"/>
        <v>0</v>
      </c>
      <c r="Q157" s="86">
        <v>0</v>
      </c>
      <c r="R157" s="334">
        <v>0</v>
      </c>
      <c r="S157" s="86">
        <v>0</v>
      </c>
      <c r="T157" s="2"/>
      <c r="U157" s="2"/>
    </row>
    <row r="158" spans="1:21" ht="18.75" customHeight="1">
      <c r="A158" s="47"/>
      <c r="B158" s="88"/>
      <c r="C158" s="88"/>
      <c r="D158" s="316" t="s">
        <v>86</v>
      </c>
      <c r="E158" s="313">
        <f>E157/E156*100</f>
        <v>62.362882609519176</v>
      </c>
      <c r="F158" s="313">
        <f>F157/F156*100</f>
        <v>62.362882609519176</v>
      </c>
      <c r="G158" s="313">
        <f>G157/G156*100</f>
        <v>62.362882609519176</v>
      </c>
      <c r="H158" s="313">
        <f>H157/H156*100</f>
        <v>80.68303958594065</v>
      </c>
      <c r="I158" s="313">
        <f>I157/I156*100</f>
        <v>57.36690887876941</v>
      </c>
      <c r="J158" s="313">
        <v>0</v>
      </c>
      <c r="K158" s="313">
        <v>0</v>
      </c>
      <c r="L158" s="313">
        <v>0</v>
      </c>
      <c r="M158" s="313">
        <v>0</v>
      </c>
      <c r="N158" s="313">
        <v>0</v>
      </c>
      <c r="O158" s="147">
        <v>0</v>
      </c>
      <c r="P158" s="313">
        <v>0</v>
      </c>
      <c r="Q158" s="317">
        <v>0</v>
      </c>
      <c r="R158" s="317">
        <v>0</v>
      </c>
      <c r="S158" s="314">
        <v>0</v>
      </c>
      <c r="T158" s="2"/>
      <c r="U158" s="2"/>
    </row>
    <row r="159" spans="1:20" ht="27.75" customHeight="1">
      <c r="A159" s="95"/>
      <c r="B159" s="92"/>
      <c r="C159" s="92">
        <v>85153</v>
      </c>
      <c r="D159" s="94" t="s">
        <v>251</v>
      </c>
      <c r="E159" s="90">
        <f>SUM(F159+O159)</f>
        <v>2500</v>
      </c>
      <c r="F159" s="90">
        <f>SUM(G159+J159+K159+L159+N159)</f>
        <v>2500</v>
      </c>
      <c r="G159" s="90">
        <f>+SUM(H159+I159)</f>
        <v>2500</v>
      </c>
      <c r="H159" s="332">
        <v>0</v>
      </c>
      <c r="I159" s="332">
        <v>2500</v>
      </c>
      <c r="J159" s="90">
        <v>0</v>
      </c>
      <c r="K159" s="90">
        <v>0</v>
      </c>
      <c r="L159" s="90">
        <v>0</v>
      </c>
      <c r="M159" s="90">
        <v>0</v>
      </c>
      <c r="N159" s="90">
        <v>0</v>
      </c>
      <c r="O159" s="90">
        <v>0</v>
      </c>
      <c r="P159" s="90">
        <v>0</v>
      </c>
      <c r="Q159" s="90">
        <v>0</v>
      </c>
      <c r="R159" s="149">
        <v>0</v>
      </c>
      <c r="S159" s="90">
        <v>0</v>
      </c>
      <c r="T159" s="2"/>
    </row>
    <row r="160" spans="1:20" ht="25.5" customHeight="1">
      <c r="A160" s="95"/>
      <c r="B160" s="92"/>
      <c r="C160" s="92"/>
      <c r="D160" s="185" t="s">
        <v>87</v>
      </c>
      <c r="E160" s="90">
        <f>SUM(F160+O160)</f>
        <v>500</v>
      </c>
      <c r="F160" s="90">
        <f>SUM(G160+J160+K160+L160+N160)</f>
        <v>500</v>
      </c>
      <c r="G160" s="90">
        <f>+SUM(H160+I160)</f>
        <v>500</v>
      </c>
      <c r="H160" s="90">
        <v>0</v>
      </c>
      <c r="I160" s="90">
        <v>500</v>
      </c>
      <c r="J160" s="90">
        <v>0</v>
      </c>
      <c r="K160" s="90">
        <v>0</v>
      </c>
      <c r="L160" s="90">
        <v>0</v>
      </c>
      <c r="M160" s="90">
        <v>0</v>
      </c>
      <c r="N160" s="90">
        <v>0</v>
      </c>
      <c r="O160" s="90">
        <v>0</v>
      </c>
      <c r="P160" s="90">
        <v>0</v>
      </c>
      <c r="Q160" s="179">
        <v>0</v>
      </c>
      <c r="R160" s="179">
        <v>0</v>
      </c>
      <c r="S160" s="179">
        <v>0</v>
      </c>
      <c r="T160" s="2"/>
    </row>
    <row r="161" spans="1:20" ht="22.5" customHeight="1">
      <c r="A161" s="95"/>
      <c r="B161" s="92"/>
      <c r="C161" s="92"/>
      <c r="D161" s="186" t="s">
        <v>86</v>
      </c>
      <c r="E161" s="180">
        <f>E160/E159*100</f>
        <v>20</v>
      </c>
      <c r="F161" s="180">
        <f>F160/F159*100</f>
        <v>20</v>
      </c>
      <c r="G161" s="180">
        <f>G160/G159*100</f>
        <v>20</v>
      </c>
      <c r="H161" s="180">
        <v>0</v>
      </c>
      <c r="I161" s="180">
        <f>I160/I159*100</f>
        <v>20</v>
      </c>
      <c r="J161" s="90">
        <v>0</v>
      </c>
      <c r="K161" s="150">
        <v>0</v>
      </c>
      <c r="L161" s="150">
        <v>0</v>
      </c>
      <c r="M161" s="150">
        <f>SUM(M164+M167+M170)</f>
        <v>0</v>
      </c>
      <c r="N161" s="180">
        <v>0</v>
      </c>
      <c r="O161" s="150">
        <v>0</v>
      </c>
      <c r="P161" s="180">
        <v>0</v>
      </c>
      <c r="Q161" s="181">
        <v>0</v>
      </c>
      <c r="R161" s="181">
        <v>0</v>
      </c>
      <c r="S161" s="182">
        <v>0</v>
      </c>
      <c r="T161" s="2"/>
    </row>
    <row r="162" spans="1:20" ht="26.25" customHeight="1">
      <c r="A162" s="47"/>
      <c r="B162" s="92"/>
      <c r="C162" s="92">
        <v>85154</v>
      </c>
      <c r="D162" s="94" t="s">
        <v>252</v>
      </c>
      <c r="E162" s="90">
        <f>SUM(F162+O162)</f>
        <v>200828.97</v>
      </c>
      <c r="F162" s="90">
        <f>SUM(G162+J162+K162+L162+N162)</f>
        <v>200828.97</v>
      </c>
      <c r="G162" s="90">
        <f>+SUM(H162+I162)</f>
        <v>200828.97</v>
      </c>
      <c r="H162" s="332">
        <v>54400</v>
      </c>
      <c r="I162" s="332">
        <v>146428.97</v>
      </c>
      <c r="J162" s="90">
        <v>0</v>
      </c>
      <c r="K162" s="90">
        <v>0</v>
      </c>
      <c r="L162" s="90">
        <v>0</v>
      </c>
      <c r="M162" s="90">
        <v>0</v>
      </c>
      <c r="N162" s="90">
        <v>0</v>
      </c>
      <c r="O162" s="90">
        <v>0</v>
      </c>
      <c r="P162" s="90">
        <v>0</v>
      </c>
      <c r="Q162" s="90">
        <v>0</v>
      </c>
      <c r="R162" s="149">
        <v>0</v>
      </c>
      <c r="S162" s="90">
        <v>0</v>
      </c>
      <c r="T162" s="2"/>
    </row>
    <row r="163" spans="1:20" ht="26.25" customHeight="1">
      <c r="A163" s="47"/>
      <c r="B163" s="92"/>
      <c r="C163" s="92"/>
      <c r="D163" s="185" t="s">
        <v>87</v>
      </c>
      <c r="E163" s="90">
        <f>SUM(F163+O163)</f>
        <v>93095.4</v>
      </c>
      <c r="F163" s="90">
        <f>SUM(G163+J163+K163+L163+N163)</f>
        <v>93095.4</v>
      </c>
      <c r="G163" s="90">
        <f>+SUM(H163+I163)</f>
        <v>93095.4</v>
      </c>
      <c r="H163" s="90">
        <v>42153.87</v>
      </c>
      <c r="I163" s="90">
        <v>50941.53</v>
      </c>
      <c r="J163" s="90">
        <v>0</v>
      </c>
      <c r="K163" s="90">
        <v>0</v>
      </c>
      <c r="L163" s="90">
        <v>0</v>
      </c>
      <c r="M163" s="90">
        <v>0</v>
      </c>
      <c r="N163" s="90">
        <v>0</v>
      </c>
      <c r="O163" s="90">
        <v>0</v>
      </c>
      <c r="P163" s="90">
        <v>0</v>
      </c>
      <c r="Q163" s="179">
        <v>0</v>
      </c>
      <c r="R163" s="179">
        <v>0</v>
      </c>
      <c r="S163" s="179">
        <v>0</v>
      </c>
      <c r="T163" s="2"/>
    </row>
    <row r="164" spans="1:20" ht="19.5" customHeight="1">
      <c r="A164" s="47"/>
      <c r="B164" s="92"/>
      <c r="C164" s="92"/>
      <c r="D164" s="186" t="s">
        <v>86</v>
      </c>
      <c r="E164" s="180">
        <f>E163/E162*100</f>
        <v>46.35556314410216</v>
      </c>
      <c r="F164" s="180">
        <f>F163/F162*100</f>
        <v>46.35556314410216</v>
      </c>
      <c r="G164" s="180">
        <f>G163/G162*100</f>
        <v>46.35556314410216</v>
      </c>
      <c r="H164" s="180">
        <f>H163/H162*100</f>
        <v>77.48873161764706</v>
      </c>
      <c r="I164" s="180">
        <f>I163/I162*100</f>
        <v>34.78924286635356</v>
      </c>
      <c r="J164" s="150">
        <f>SUM(J167+J170+J173)</f>
        <v>0</v>
      </c>
      <c r="K164" s="150">
        <v>0</v>
      </c>
      <c r="L164" s="150">
        <v>0</v>
      </c>
      <c r="M164" s="150">
        <f>SUM(M167+M170+M173)</f>
        <v>0</v>
      </c>
      <c r="N164" s="180">
        <v>0</v>
      </c>
      <c r="O164" s="150">
        <v>0</v>
      </c>
      <c r="P164" s="180">
        <v>0</v>
      </c>
      <c r="Q164" s="181">
        <v>0</v>
      </c>
      <c r="R164" s="181">
        <v>0</v>
      </c>
      <c r="S164" s="182">
        <v>0</v>
      </c>
      <c r="T164" s="2"/>
    </row>
    <row r="165" spans="1:21" ht="27.75" customHeight="1">
      <c r="A165" s="87"/>
      <c r="B165" s="92"/>
      <c r="C165" s="92">
        <v>85195</v>
      </c>
      <c r="D165" s="94" t="s">
        <v>231</v>
      </c>
      <c r="E165" s="90">
        <f>SUM(F165+O165)</f>
        <v>92537.95000000001</v>
      </c>
      <c r="F165" s="90">
        <f>SUM(G165+J165+K165+L165+N165)</f>
        <v>92537.95000000001</v>
      </c>
      <c r="G165" s="90">
        <f>+SUM(H165+I165)</f>
        <v>92537.95000000001</v>
      </c>
      <c r="H165" s="332">
        <v>8995.74</v>
      </c>
      <c r="I165" s="332">
        <v>83542.21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  <c r="O165" s="90">
        <v>0</v>
      </c>
      <c r="P165" s="90">
        <v>0</v>
      </c>
      <c r="Q165" s="90">
        <v>0</v>
      </c>
      <c r="R165" s="149">
        <v>0</v>
      </c>
      <c r="S165" s="90">
        <v>0</v>
      </c>
      <c r="T165" s="184"/>
      <c r="U165" s="184"/>
    </row>
    <row r="166" spans="1:19" ht="23.25" customHeight="1">
      <c r="A166" s="87"/>
      <c r="B166" s="92"/>
      <c r="C166" s="92"/>
      <c r="D166" s="185" t="s">
        <v>87</v>
      </c>
      <c r="E166" s="90">
        <f>SUM(F166+O166)</f>
        <v>90915.74</v>
      </c>
      <c r="F166" s="90">
        <f>SUM(G166+J166+K166+L166+N166)</f>
        <v>90915.74</v>
      </c>
      <c r="G166" s="90">
        <f>+SUM(H166+I166)</f>
        <v>90915.74</v>
      </c>
      <c r="H166" s="332">
        <v>8995.74</v>
      </c>
      <c r="I166" s="90">
        <v>81920</v>
      </c>
      <c r="J166" s="90">
        <v>0</v>
      </c>
      <c r="K166" s="90">
        <v>0</v>
      </c>
      <c r="L166" s="90">
        <v>0</v>
      </c>
      <c r="M166" s="90">
        <v>0</v>
      </c>
      <c r="N166" s="90">
        <v>0</v>
      </c>
      <c r="O166" s="90">
        <v>0</v>
      </c>
      <c r="P166" s="90">
        <v>0</v>
      </c>
      <c r="Q166" s="179">
        <v>0</v>
      </c>
      <c r="R166" s="179">
        <v>0</v>
      </c>
      <c r="S166" s="179">
        <v>0</v>
      </c>
    </row>
    <row r="167" spans="1:19" ht="19.5" customHeight="1">
      <c r="A167" s="87"/>
      <c r="B167" s="92"/>
      <c r="C167" s="92"/>
      <c r="D167" s="186" t="s">
        <v>86</v>
      </c>
      <c r="E167" s="180">
        <f>E166/E165*100</f>
        <v>98.24697867199347</v>
      </c>
      <c r="F167" s="180">
        <f>F166/F165*100</f>
        <v>98.24697867199347</v>
      </c>
      <c r="G167" s="90">
        <f>+SUM(H167+I167)</f>
        <v>196.11643024526165</v>
      </c>
      <c r="H167" s="90">
        <f>+SUM(I167+J167)</f>
        <v>98.05821512263083</v>
      </c>
      <c r="I167" s="180">
        <f>I166/I165*100</f>
        <v>98.05821512263083</v>
      </c>
      <c r="J167" s="150">
        <v>0</v>
      </c>
      <c r="K167" s="150">
        <v>0</v>
      </c>
      <c r="L167" s="150">
        <v>0</v>
      </c>
      <c r="M167" s="150">
        <f>SUM(M170+M173+M179)</f>
        <v>0</v>
      </c>
      <c r="N167" s="180">
        <v>0</v>
      </c>
      <c r="O167" s="150">
        <v>0</v>
      </c>
      <c r="P167" s="180">
        <v>0</v>
      </c>
      <c r="Q167" s="181">
        <v>0</v>
      </c>
      <c r="R167" s="181">
        <v>0</v>
      </c>
      <c r="S167" s="182">
        <v>0</v>
      </c>
    </row>
    <row r="168" spans="1:19" ht="22.5" customHeight="1">
      <c r="A168" s="95"/>
      <c r="B168" s="88">
        <v>852</v>
      </c>
      <c r="C168" s="88"/>
      <c r="D168" s="89" t="s">
        <v>253</v>
      </c>
      <c r="E168" s="86">
        <f>SUM(F168+O168)</f>
        <v>1414391.0899999999</v>
      </c>
      <c r="F168" s="86">
        <f>SUM(G168+J168+K168+L168+N168)</f>
        <v>1414391.0899999999</v>
      </c>
      <c r="G168" s="86">
        <f>+SUM(H168+I168)</f>
        <v>1068400.24</v>
      </c>
      <c r="H168" s="147">
        <f>SUM(H171+H174+H177+H180+H183+H186+H189+H192+H195+H198+H201)</f>
        <v>728816.75</v>
      </c>
      <c r="I168" s="147">
        <f>SUM(I171+I174+I177+I180+I183+I186+I189+I192+I195+I198+I201)</f>
        <v>339583.49</v>
      </c>
      <c r="J168" s="147">
        <f>SUM(J171+J174+J177+J180+J183+J186+J189+J192+J195+J198+J201)</f>
        <v>0</v>
      </c>
      <c r="K168" s="147">
        <f>SUM(K171+K174+K177+K180+K183+K186+K189+K192+K195+K198+K201)</f>
        <v>328710.85</v>
      </c>
      <c r="L168" s="147">
        <f>SUM(L171+L174+L177+L180+L183+L186+L189+L192+L195+L198+L201)</f>
        <v>17280</v>
      </c>
      <c r="M168" s="147">
        <f aca="true" t="shared" si="27" ref="M168:P169">SUM(M171+M177+M180)</f>
        <v>0</v>
      </c>
      <c r="N168" s="147">
        <f t="shared" si="27"/>
        <v>0</v>
      </c>
      <c r="O168" s="147">
        <f t="shared" si="27"/>
        <v>0</v>
      </c>
      <c r="P168" s="147">
        <f t="shared" si="27"/>
        <v>0</v>
      </c>
      <c r="Q168" s="86">
        <v>0</v>
      </c>
      <c r="R168" s="334">
        <v>0</v>
      </c>
      <c r="S168" s="86">
        <v>0</v>
      </c>
    </row>
    <row r="169" spans="1:20" ht="27" customHeight="1">
      <c r="A169" s="95"/>
      <c r="B169" s="88"/>
      <c r="C169" s="88"/>
      <c r="D169" s="315" t="s">
        <v>87</v>
      </c>
      <c r="E169" s="86">
        <f>SUM(F169+O169)</f>
        <v>1382914.5599999998</v>
      </c>
      <c r="F169" s="86">
        <f>SUM(G169+J169+K169+L169+N169)</f>
        <v>1382914.5599999998</v>
      </c>
      <c r="G169" s="86">
        <f>+SUM(H169+I169)</f>
        <v>1049161.17</v>
      </c>
      <c r="H169" s="147">
        <f>SUM(H172+H178+H181+H184+H187+H190+H193+H196+H199+H202)</f>
        <v>714290.42</v>
      </c>
      <c r="I169" s="147">
        <f>SUM(I172+I175+I178+I181+I184+I187+I190+I193+I196+I199+I202)</f>
        <v>334870.75</v>
      </c>
      <c r="J169" s="147">
        <f>SUM(J172+J178+J181)</f>
        <v>0</v>
      </c>
      <c r="K169" s="147">
        <f>SUM(K172+K178+K181+K184+K187+K190+K193+K196+K199+K202)</f>
        <v>316520.91</v>
      </c>
      <c r="L169" s="147">
        <f>SUM(L172+L178+L181+L184+L187+L190+L193+L196+L199+L202)</f>
        <v>17232.48</v>
      </c>
      <c r="M169" s="147">
        <f t="shared" si="27"/>
        <v>0</v>
      </c>
      <c r="N169" s="147">
        <f t="shared" si="27"/>
        <v>0</v>
      </c>
      <c r="O169" s="147">
        <f t="shared" si="27"/>
        <v>0</v>
      </c>
      <c r="P169" s="147">
        <f t="shared" si="27"/>
        <v>0</v>
      </c>
      <c r="Q169" s="86">
        <v>0</v>
      </c>
      <c r="R169" s="334">
        <v>0</v>
      </c>
      <c r="S169" s="86">
        <v>0</v>
      </c>
      <c r="T169" s="2"/>
    </row>
    <row r="170" spans="1:20" ht="19.5" customHeight="1">
      <c r="A170" s="47"/>
      <c r="B170" s="88"/>
      <c r="C170" s="88"/>
      <c r="D170" s="316" t="s">
        <v>86</v>
      </c>
      <c r="E170" s="313">
        <f>E169/E168*100</f>
        <v>97.77455258149286</v>
      </c>
      <c r="F170" s="313">
        <f>F169/F168*100</f>
        <v>97.77455258149286</v>
      </c>
      <c r="G170" s="313">
        <f>G169/G168*100</f>
        <v>98.19926378900851</v>
      </c>
      <c r="H170" s="313">
        <f>H169/H168*100</f>
        <v>98.00686112112544</v>
      </c>
      <c r="I170" s="313">
        <f>I169/I168*100</f>
        <v>98.61219990406484</v>
      </c>
      <c r="J170" s="313">
        <v>0</v>
      </c>
      <c r="K170" s="313">
        <f>K169/K168*100</f>
        <v>96.29159183519498</v>
      </c>
      <c r="L170" s="313">
        <f>L169/L168*100</f>
        <v>99.725</v>
      </c>
      <c r="M170" s="313">
        <v>0</v>
      </c>
      <c r="N170" s="313">
        <v>0</v>
      </c>
      <c r="O170" s="147">
        <v>0</v>
      </c>
      <c r="P170" s="313">
        <v>0</v>
      </c>
      <c r="Q170" s="317">
        <v>0</v>
      </c>
      <c r="R170" s="317">
        <v>0</v>
      </c>
      <c r="S170" s="314">
        <v>0</v>
      </c>
      <c r="T170" s="2"/>
    </row>
    <row r="171" spans="1:20" ht="27" customHeight="1">
      <c r="A171" s="95"/>
      <c r="B171" s="92"/>
      <c r="C171" s="92">
        <v>85202</v>
      </c>
      <c r="D171" s="94" t="s">
        <v>254</v>
      </c>
      <c r="E171" s="90">
        <f>SUM(F171+O171)</f>
        <v>206000</v>
      </c>
      <c r="F171" s="90">
        <f>SUM(G171+J171+K171+L171+N171)</f>
        <v>206000</v>
      </c>
      <c r="G171" s="90">
        <f>+SUM(H171+I171)</f>
        <v>206000</v>
      </c>
      <c r="H171" s="332">
        <v>0</v>
      </c>
      <c r="I171" s="332">
        <v>206000</v>
      </c>
      <c r="J171" s="332">
        <v>0</v>
      </c>
      <c r="K171" s="332">
        <v>0</v>
      </c>
      <c r="L171" s="332">
        <v>0</v>
      </c>
      <c r="M171" s="332">
        <v>0</v>
      </c>
      <c r="N171" s="332">
        <v>0</v>
      </c>
      <c r="O171" s="332">
        <v>0</v>
      </c>
      <c r="P171" s="332">
        <v>0</v>
      </c>
      <c r="Q171" s="90">
        <v>0</v>
      </c>
      <c r="R171" s="149">
        <v>0</v>
      </c>
      <c r="S171" s="90">
        <v>0</v>
      </c>
      <c r="T171" s="2"/>
    </row>
    <row r="172" spans="1:19" ht="25.5" customHeight="1">
      <c r="A172" s="47"/>
      <c r="B172" s="92"/>
      <c r="C172" s="92"/>
      <c r="D172" s="185" t="s">
        <v>87</v>
      </c>
      <c r="E172" s="90">
        <f>SUM(F172+O172)</f>
        <v>203489.07</v>
      </c>
      <c r="F172" s="90">
        <f>SUM(G172+J172+K172+L172+N172)</f>
        <v>203489.07</v>
      </c>
      <c r="G172" s="90">
        <f>+SUM(H172+I172)</f>
        <v>203489.07</v>
      </c>
      <c r="H172" s="90">
        <v>0</v>
      </c>
      <c r="I172" s="90">
        <v>203489.07</v>
      </c>
      <c r="J172" s="90">
        <v>0</v>
      </c>
      <c r="K172" s="90">
        <v>0</v>
      </c>
      <c r="L172" s="90">
        <v>0</v>
      </c>
      <c r="M172" s="90">
        <v>0</v>
      </c>
      <c r="N172" s="90">
        <v>0</v>
      </c>
      <c r="O172" s="90">
        <v>0</v>
      </c>
      <c r="P172" s="90">
        <v>0</v>
      </c>
      <c r="Q172" s="179">
        <v>0</v>
      </c>
      <c r="R172" s="179">
        <v>0</v>
      </c>
      <c r="S172" s="179">
        <v>0</v>
      </c>
    </row>
    <row r="173" spans="1:19" ht="19.5" customHeight="1">
      <c r="A173" s="47"/>
      <c r="B173" s="92"/>
      <c r="C173" s="92"/>
      <c r="D173" s="186" t="s">
        <v>86</v>
      </c>
      <c r="E173" s="180">
        <f>E172/E171*100</f>
        <v>98.78110194174758</v>
      </c>
      <c r="F173" s="180">
        <f>F172/F171*100</f>
        <v>98.78110194174758</v>
      </c>
      <c r="G173" s="180">
        <f>G172/G171*100</f>
        <v>98.78110194174758</v>
      </c>
      <c r="H173" s="180">
        <v>0</v>
      </c>
      <c r="I173" s="180">
        <f>I172/I171*100</f>
        <v>98.78110194174758</v>
      </c>
      <c r="J173" s="150">
        <v>0</v>
      </c>
      <c r="K173" s="150">
        <v>0</v>
      </c>
      <c r="L173" s="150">
        <v>0</v>
      </c>
      <c r="M173" s="150">
        <f>SUM(M179+M182+M185)</f>
        <v>0</v>
      </c>
      <c r="N173" s="180">
        <v>0</v>
      </c>
      <c r="O173" s="150">
        <v>0</v>
      </c>
      <c r="P173" s="180">
        <v>0</v>
      </c>
      <c r="Q173" s="181">
        <v>0</v>
      </c>
      <c r="R173" s="181">
        <v>0</v>
      </c>
      <c r="S173" s="182">
        <v>0</v>
      </c>
    </row>
    <row r="174" spans="1:20" ht="21" customHeight="1">
      <c r="A174" s="47"/>
      <c r="B174" s="92"/>
      <c r="C174" s="92">
        <v>85203</v>
      </c>
      <c r="D174" s="94" t="s">
        <v>284</v>
      </c>
      <c r="E174" s="90">
        <f>SUM(F174+O174)</f>
        <v>12500</v>
      </c>
      <c r="F174" s="90">
        <f>SUM(G174+J174+K174+L174+N174)</f>
        <v>12500</v>
      </c>
      <c r="G174" s="90">
        <f>+SUM(H174+I174)</f>
        <v>12500</v>
      </c>
      <c r="H174" s="333">
        <v>0</v>
      </c>
      <c r="I174" s="333">
        <v>12500</v>
      </c>
      <c r="J174" s="333">
        <v>0</v>
      </c>
      <c r="K174" s="333">
        <v>0</v>
      </c>
      <c r="L174" s="333">
        <v>0</v>
      </c>
      <c r="M174" s="333">
        <v>0</v>
      </c>
      <c r="N174" s="90">
        <v>0</v>
      </c>
      <c r="O174" s="90">
        <v>0</v>
      </c>
      <c r="P174" s="90">
        <v>0</v>
      </c>
      <c r="Q174" s="90">
        <v>0</v>
      </c>
      <c r="R174" s="149">
        <v>0</v>
      </c>
      <c r="S174" s="90">
        <v>0</v>
      </c>
      <c r="T174" s="2"/>
    </row>
    <row r="175" spans="1:19" ht="24.75" customHeight="1">
      <c r="A175" s="47"/>
      <c r="B175" s="92"/>
      <c r="C175" s="92"/>
      <c r="D175" s="185" t="s">
        <v>87</v>
      </c>
      <c r="E175" s="90">
        <f>SUM(F175+O175)</f>
        <v>12416.4</v>
      </c>
      <c r="F175" s="90">
        <f>SUM(G175+J175+K175+L175+N175)</f>
        <v>12416.4</v>
      </c>
      <c r="G175" s="90">
        <f>+SUM(H175+I175)</f>
        <v>12416.4</v>
      </c>
      <c r="H175" s="90">
        <v>0</v>
      </c>
      <c r="I175" s="90">
        <v>12416.4</v>
      </c>
      <c r="J175" s="90">
        <v>0</v>
      </c>
      <c r="K175" s="90">
        <v>0</v>
      </c>
      <c r="L175" s="90">
        <v>0</v>
      </c>
      <c r="M175" s="90">
        <v>0</v>
      </c>
      <c r="N175" s="90">
        <v>0</v>
      </c>
      <c r="O175" s="90">
        <v>0</v>
      </c>
      <c r="P175" s="90">
        <v>0</v>
      </c>
      <c r="Q175" s="179">
        <v>0</v>
      </c>
      <c r="R175" s="179">
        <v>0</v>
      </c>
      <c r="S175" s="179">
        <v>0</v>
      </c>
    </row>
    <row r="176" spans="1:19" ht="19.5" customHeight="1">
      <c r="A176" s="47"/>
      <c r="B176" s="92"/>
      <c r="C176" s="92"/>
      <c r="D176" s="186" t="s">
        <v>86</v>
      </c>
      <c r="E176" s="180">
        <f>E175/E174*100</f>
        <v>99.3312</v>
      </c>
      <c r="F176" s="180">
        <f>F175/F174*100</f>
        <v>99.3312</v>
      </c>
      <c r="G176" s="180">
        <f>G175/G174*100</f>
        <v>99.3312</v>
      </c>
      <c r="H176" s="180">
        <v>0</v>
      </c>
      <c r="I176" s="180">
        <f>I175/I174*100</f>
        <v>99.3312</v>
      </c>
      <c r="J176" s="150">
        <v>0</v>
      </c>
      <c r="K176" s="150">
        <v>0</v>
      </c>
      <c r="L176" s="150">
        <v>0</v>
      </c>
      <c r="M176" s="150">
        <f>SUM(M179+M182+M185)</f>
        <v>0</v>
      </c>
      <c r="N176" s="180">
        <v>0</v>
      </c>
      <c r="O176" s="150">
        <v>0</v>
      </c>
      <c r="P176" s="180">
        <v>0</v>
      </c>
      <c r="Q176" s="181">
        <v>0</v>
      </c>
      <c r="R176" s="181">
        <v>0</v>
      </c>
      <c r="S176" s="182">
        <v>0</v>
      </c>
    </row>
    <row r="177" spans="1:20" ht="47.25" customHeight="1">
      <c r="A177" s="95"/>
      <c r="B177" s="92"/>
      <c r="C177" s="92">
        <v>85205</v>
      </c>
      <c r="D177" s="94" t="s">
        <v>255</v>
      </c>
      <c r="E177" s="90">
        <f>SUM(F177+O177)</f>
        <v>1600</v>
      </c>
      <c r="F177" s="90">
        <f>SUM(G177+J177+K177+L177+N177)</f>
        <v>1600</v>
      </c>
      <c r="G177" s="90">
        <f>+SUM(H177+I177)</f>
        <v>1600</v>
      </c>
      <c r="H177" s="333">
        <v>0</v>
      </c>
      <c r="I177" s="333">
        <v>1600</v>
      </c>
      <c r="J177" s="333">
        <v>0</v>
      </c>
      <c r="K177" s="333">
        <v>0</v>
      </c>
      <c r="L177" s="333">
        <v>0</v>
      </c>
      <c r="M177" s="333">
        <v>0</v>
      </c>
      <c r="N177" s="90">
        <v>0</v>
      </c>
      <c r="O177" s="90">
        <v>0</v>
      </c>
      <c r="P177" s="90">
        <v>0</v>
      </c>
      <c r="Q177" s="90">
        <v>0</v>
      </c>
      <c r="R177" s="149">
        <v>0</v>
      </c>
      <c r="S177" s="90">
        <v>0</v>
      </c>
      <c r="T177" s="2"/>
    </row>
    <row r="178" spans="1:19" ht="27.75" customHeight="1">
      <c r="A178" s="47"/>
      <c r="B178" s="92"/>
      <c r="C178" s="92"/>
      <c r="D178" s="185" t="s">
        <v>87</v>
      </c>
      <c r="E178" s="90">
        <f>SUM(F178+O178)</f>
        <v>1600</v>
      </c>
      <c r="F178" s="90">
        <f>SUM(G178+J178+K178+L178+N178)</f>
        <v>1600</v>
      </c>
      <c r="G178" s="90">
        <f>+SUM(H178+I178)</f>
        <v>1600</v>
      </c>
      <c r="H178" s="90">
        <v>0</v>
      </c>
      <c r="I178" s="333">
        <v>1600</v>
      </c>
      <c r="J178" s="90">
        <v>0</v>
      </c>
      <c r="K178" s="90">
        <v>0</v>
      </c>
      <c r="L178" s="90">
        <v>0</v>
      </c>
      <c r="M178" s="90">
        <v>0</v>
      </c>
      <c r="N178" s="90">
        <v>0</v>
      </c>
      <c r="O178" s="90">
        <v>0</v>
      </c>
      <c r="P178" s="90">
        <v>0</v>
      </c>
      <c r="Q178" s="179">
        <v>0</v>
      </c>
      <c r="R178" s="179">
        <v>0</v>
      </c>
      <c r="S178" s="179">
        <v>0</v>
      </c>
    </row>
    <row r="179" spans="1:20" ht="19.5" customHeight="1">
      <c r="A179" s="47"/>
      <c r="B179" s="92"/>
      <c r="C179" s="92"/>
      <c r="D179" s="186" t="s">
        <v>86</v>
      </c>
      <c r="E179" s="180">
        <f>E178/E177*100</f>
        <v>100</v>
      </c>
      <c r="F179" s="180">
        <f>F178/F177*100</f>
        <v>100</v>
      </c>
      <c r="G179" s="180">
        <f>G178/G177*100</f>
        <v>100</v>
      </c>
      <c r="H179" s="180">
        <v>0</v>
      </c>
      <c r="I179" s="180">
        <f>I178/I177*100</f>
        <v>100</v>
      </c>
      <c r="J179" s="150">
        <v>0</v>
      </c>
      <c r="K179" s="150">
        <v>0</v>
      </c>
      <c r="L179" s="150">
        <v>0</v>
      </c>
      <c r="M179" s="150">
        <f>SUM(M182+M185+M188)</f>
        <v>0</v>
      </c>
      <c r="N179" s="180">
        <v>0</v>
      </c>
      <c r="O179" s="150">
        <v>0</v>
      </c>
      <c r="P179" s="180">
        <v>0</v>
      </c>
      <c r="Q179" s="181">
        <v>0</v>
      </c>
      <c r="R179" s="181">
        <v>0</v>
      </c>
      <c r="S179" s="182">
        <v>0</v>
      </c>
      <c r="T179" s="2"/>
    </row>
    <row r="180" spans="1:20" ht="129.75" customHeight="1">
      <c r="A180" s="47"/>
      <c r="B180" s="148"/>
      <c r="C180" s="92">
        <v>85213</v>
      </c>
      <c r="D180" s="94" t="s">
        <v>292</v>
      </c>
      <c r="E180" s="90">
        <f>SUM(F180+O180)</f>
        <v>7765</v>
      </c>
      <c r="F180" s="90">
        <f>SUM(G180+J180+K180+L180+N180)</f>
        <v>7765</v>
      </c>
      <c r="G180" s="90">
        <f>+SUM(H180+I180)</f>
        <v>7765</v>
      </c>
      <c r="H180" s="333">
        <v>0</v>
      </c>
      <c r="I180" s="333">
        <v>7765</v>
      </c>
      <c r="J180" s="333">
        <v>0</v>
      </c>
      <c r="K180" s="333">
        <v>0</v>
      </c>
      <c r="L180" s="333">
        <v>0</v>
      </c>
      <c r="M180" s="333">
        <v>0</v>
      </c>
      <c r="N180" s="90">
        <v>0</v>
      </c>
      <c r="O180" s="90">
        <v>0</v>
      </c>
      <c r="P180" s="90">
        <v>0</v>
      </c>
      <c r="Q180" s="90">
        <v>0</v>
      </c>
      <c r="R180" s="149">
        <v>0</v>
      </c>
      <c r="S180" s="90">
        <v>0</v>
      </c>
      <c r="T180" s="184"/>
    </row>
    <row r="181" spans="1:20" ht="26.25" customHeight="1">
      <c r="A181" s="47"/>
      <c r="B181" s="117"/>
      <c r="C181" s="92"/>
      <c r="D181" s="185" t="s">
        <v>87</v>
      </c>
      <c r="E181" s="90">
        <f>SUM(F181+O181)</f>
        <v>7748.29</v>
      </c>
      <c r="F181" s="90">
        <f>SUM(G181+J181+K181+L181+N181)</f>
        <v>7748.29</v>
      </c>
      <c r="G181" s="90">
        <f>+SUM(H181+I181)</f>
        <v>7748.29</v>
      </c>
      <c r="H181" s="90">
        <v>0</v>
      </c>
      <c r="I181" s="90">
        <v>7748.29</v>
      </c>
      <c r="J181" s="90">
        <v>0</v>
      </c>
      <c r="K181" s="90">
        <v>0</v>
      </c>
      <c r="L181" s="90">
        <v>0</v>
      </c>
      <c r="M181" s="90">
        <v>0</v>
      </c>
      <c r="N181" s="90">
        <v>0</v>
      </c>
      <c r="O181" s="90">
        <v>0</v>
      </c>
      <c r="P181" s="90">
        <v>0</v>
      </c>
      <c r="Q181" s="179">
        <v>0</v>
      </c>
      <c r="R181" s="179">
        <v>0</v>
      </c>
      <c r="S181" s="179">
        <v>0</v>
      </c>
      <c r="T181" s="184"/>
    </row>
    <row r="182" spans="1:20" ht="19.5" customHeight="1">
      <c r="A182" s="47"/>
      <c r="B182" s="117"/>
      <c r="C182" s="92"/>
      <c r="D182" s="186" t="s">
        <v>86</v>
      </c>
      <c r="E182" s="180">
        <f>E181/E180*100</f>
        <v>99.78480360592403</v>
      </c>
      <c r="F182" s="180">
        <f>F181/F180*100</f>
        <v>99.78480360592403</v>
      </c>
      <c r="G182" s="180">
        <f>G181/G180*100</f>
        <v>99.78480360592403</v>
      </c>
      <c r="H182" s="180">
        <v>0</v>
      </c>
      <c r="I182" s="180">
        <f>I181/I180*100</f>
        <v>99.78480360592403</v>
      </c>
      <c r="J182" s="150">
        <f>SUM(J185+J188+J191)</f>
        <v>0</v>
      </c>
      <c r="K182" s="150">
        <v>0</v>
      </c>
      <c r="L182" s="150">
        <f>SUM(L185+L188+L191)</f>
        <v>0</v>
      </c>
      <c r="M182" s="150">
        <f>SUM(M185+M188+M191)</f>
        <v>0</v>
      </c>
      <c r="N182" s="180">
        <v>0</v>
      </c>
      <c r="O182" s="150">
        <v>0</v>
      </c>
      <c r="P182" s="180">
        <v>0</v>
      </c>
      <c r="Q182" s="181">
        <v>0</v>
      </c>
      <c r="R182" s="181">
        <v>0</v>
      </c>
      <c r="S182" s="182">
        <v>0</v>
      </c>
      <c r="T182" s="184"/>
    </row>
    <row r="183" spans="1:21" ht="66.75" customHeight="1">
      <c r="A183" s="47"/>
      <c r="B183" s="92"/>
      <c r="C183" s="92">
        <v>85214</v>
      </c>
      <c r="D183" s="94" t="s">
        <v>256</v>
      </c>
      <c r="E183" s="90">
        <f>SUM(F183+O183)</f>
        <v>66529</v>
      </c>
      <c r="F183" s="90">
        <f>SUM(G183+J183+K183+L183+N183)</f>
        <v>66529</v>
      </c>
      <c r="G183" s="90">
        <f>+SUM(H183+I183)</f>
        <v>0</v>
      </c>
      <c r="H183" s="333">
        <v>0</v>
      </c>
      <c r="I183" s="333">
        <v>0</v>
      </c>
      <c r="J183" s="333">
        <v>0</v>
      </c>
      <c r="K183" s="333">
        <v>66529</v>
      </c>
      <c r="L183" s="333">
        <v>0</v>
      </c>
      <c r="M183" s="333">
        <v>0</v>
      </c>
      <c r="N183" s="90">
        <v>0</v>
      </c>
      <c r="O183" s="90">
        <v>0</v>
      </c>
      <c r="P183" s="90">
        <v>0</v>
      </c>
      <c r="Q183" s="90">
        <v>0</v>
      </c>
      <c r="R183" s="149">
        <v>0</v>
      </c>
      <c r="S183" s="90">
        <v>0</v>
      </c>
      <c r="T183" s="2"/>
      <c r="U183" s="2"/>
    </row>
    <row r="184" spans="1:21" ht="28.5" customHeight="1">
      <c r="A184" s="47"/>
      <c r="B184" s="92"/>
      <c r="C184" s="92"/>
      <c r="D184" s="185" t="s">
        <v>87</v>
      </c>
      <c r="E184" s="90">
        <f>SUM(F184+O184)</f>
        <v>60963.19</v>
      </c>
      <c r="F184" s="90">
        <f>SUM(G184+J184+K184+L184+N184)</f>
        <v>60963.19</v>
      </c>
      <c r="G184" s="90">
        <f>+SUM(H184+I184)</f>
        <v>0</v>
      </c>
      <c r="H184" s="90">
        <v>0</v>
      </c>
      <c r="I184" s="90">
        <v>0</v>
      </c>
      <c r="J184" s="90">
        <v>0</v>
      </c>
      <c r="K184" s="90">
        <v>60963.19</v>
      </c>
      <c r="L184" s="90">
        <v>0</v>
      </c>
      <c r="M184" s="90">
        <v>0</v>
      </c>
      <c r="N184" s="90">
        <v>0</v>
      </c>
      <c r="O184" s="90">
        <v>0</v>
      </c>
      <c r="P184" s="90">
        <v>0</v>
      </c>
      <c r="Q184" s="179">
        <v>0</v>
      </c>
      <c r="R184" s="179">
        <v>0</v>
      </c>
      <c r="S184" s="179">
        <v>0</v>
      </c>
      <c r="T184" s="2"/>
      <c r="U184" s="2"/>
    </row>
    <row r="185" spans="1:21" ht="19.5" customHeight="1">
      <c r="A185" s="47"/>
      <c r="B185" s="92"/>
      <c r="C185" s="92"/>
      <c r="D185" s="186" t="s">
        <v>86</v>
      </c>
      <c r="E185" s="180">
        <f>E184/E183*100</f>
        <v>91.63400922905801</v>
      </c>
      <c r="F185" s="180">
        <f>F184/F183*100</f>
        <v>91.63400922905801</v>
      </c>
      <c r="G185" s="90">
        <f>+SUM(H185+I185)</f>
        <v>0</v>
      </c>
      <c r="H185" s="180">
        <v>0</v>
      </c>
      <c r="I185" s="180">
        <v>0</v>
      </c>
      <c r="J185" s="150">
        <f>SUM(J188+J191+J194)</f>
        <v>0</v>
      </c>
      <c r="K185" s="180">
        <f>K184/K183*100</f>
        <v>91.63400922905801</v>
      </c>
      <c r="L185" s="150">
        <f>SUM(L188+L191+L194)</f>
        <v>0</v>
      </c>
      <c r="M185" s="150">
        <f>SUM(M188+M191+M194)</f>
        <v>0</v>
      </c>
      <c r="N185" s="180">
        <v>0</v>
      </c>
      <c r="O185" s="150">
        <v>0</v>
      </c>
      <c r="P185" s="180">
        <v>0</v>
      </c>
      <c r="Q185" s="181">
        <v>0</v>
      </c>
      <c r="R185" s="181">
        <v>0</v>
      </c>
      <c r="S185" s="182">
        <v>0</v>
      </c>
      <c r="T185" s="2"/>
      <c r="U185" s="2"/>
    </row>
    <row r="186" spans="1:20" ht="31.5" customHeight="1">
      <c r="A186" s="47"/>
      <c r="B186" s="92"/>
      <c r="C186" s="92">
        <v>85215</v>
      </c>
      <c r="D186" s="94" t="s">
        <v>331</v>
      </c>
      <c r="E186" s="90">
        <f>SUM(F186+O186)</f>
        <v>5239</v>
      </c>
      <c r="F186" s="90">
        <f>SUM(G186+J186+K186+L186+N186)</f>
        <v>5239</v>
      </c>
      <c r="G186" s="90">
        <f>+SUM(H186+I186)</f>
        <v>4.69</v>
      </c>
      <c r="H186" s="333">
        <v>0</v>
      </c>
      <c r="I186" s="333">
        <v>4.69</v>
      </c>
      <c r="J186" s="333">
        <v>0</v>
      </c>
      <c r="K186" s="333">
        <v>5234.31</v>
      </c>
      <c r="L186" s="333">
        <v>0</v>
      </c>
      <c r="M186" s="333">
        <v>0</v>
      </c>
      <c r="N186" s="90">
        <v>0</v>
      </c>
      <c r="O186" s="90">
        <v>0</v>
      </c>
      <c r="P186" s="90">
        <v>0</v>
      </c>
      <c r="Q186" s="90">
        <v>0</v>
      </c>
      <c r="R186" s="149">
        <v>0</v>
      </c>
      <c r="S186" s="90">
        <v>0</v>
      </c>
      <c r="T186" s="184"/>
    </row>
    <row r="187" spans="1:20" ht="27" customHeight="1">
      <c r="A187" s="47"/>
      <c r="B187" s="92"/>
      <c r="C187" s="92"/>
      <c r="D187" s="185" t="s">
        <v>87</v>
      </c>
      <c r="E187" s="90">
        <f>SUM(F187+O187)</f>
        <v>4838.43</v>
      </c>
      <c r="F187" s="90">
        <f>SUM(G187+J187+K187+L187+N187)</f>
        <v>4838.43</v>
      </c>
      <c r="G187" s="90">
        <f>+SUM(H187+I187)</f>
        <v>4.68</v>
      </c>
      <c r="H187" s="90">
        <v>0</v>
      </c>
      <c r="I187" s="332">
        <v>4.68</v>
      </c>
      <c r="J187" s="90">
        <v>0</v>
      </c>
      <c r="K187" s="90">
        <v>4833.75</v>
      </c>
      <c r="L187" s="90">
        <v>0</v>
      </c>
      <c r="M187" s="90">
        <v>0</v>
      </c>
      <c r="N187" s="90">
        <v>0</v>
      </c>
      <c r="O187" s="90">
        <v>0</v>
      </c>
      <c r="P187" s="90">
        <v>0</v>
      </c>
      <c r="Q187" s="179">
        <v>0</v>
      </c>
      <c r="R187" s="179">
        <v>0</v>
      </c>
      <c r="S187" s="179">
        <v>0</v>
      </c>
      <c r="T187" s="2"/>
    </row>
    <row r="188" spans="1:20" ht="18.75" customHeight="1">
      <c r="A188" s="47"/>
      <c r="B188" s="92"/>
      <c r="C188" s="92"/>
      <c r="D188" s="186" t="s">
        <v>86</v>
      </c>
      <c r="E188" s="180">
        <f>E187/E186*100</f>
        <v>92.35407520519183</v>
      </c>
      <c r="F188" s="180">
        <f>F187/F186*100</f>
        <v>92.35407520519183</v>
      </c>
      <c r="G188" s="180">
        <f>G187/G186*100</f>
        <v>99.78678038379529</v>
      </c>
      <c r="H188" s="180">
        <v>0</v>
      </c>
      <c r="I188" s="180">
        <f>I187/I186*100</f>
        <v>99.78678038379529</v>
      </c>
      <c r="J188" s="150">
        <f>SUM(J191+J194+J197)</f>
        <v>0</v>
      </c>
      <c r="K188" s="180">
        <f>K187/K186*100</f>
        <v>92.34741541865115</v>
      </c>
      <c r="L188" s="150">
        <v>0</v>
      </c>
      <c r="M188" s="150">
        <f>SUM(M191+M194+M197)</f>
        <v>0</v>
      </c>
      <c r="N188" s="180">
        <v>0</v>
      </c>
      <c r="O188" s="150">
        <v>0</v>
      </c>
      <c r="P188" s="180">
        <v>0</v>
      </c>
      <c r="Q188" s="181">
        <v>0</v>
      </c>
      <c r="R188" s="181">
        <v>0</v>
      </c>
      <c r="S188" s="182">
        <v>0</v>
      </c>
      <c r="T188" s="2"/>
    </row>
    <row r="189" spans="1:20" ht="18" customHeight="1">
      <c r="A189" s="47"/>
      <c r="B189" s="129"/>
      <c r="C189" s="92">
        <v>85216</v>
      </c>
      <c r="D189" s="94" t="s">
        <v>257</v>
      </c>
      <c r="E189" s="90">
        <f>SUM(F189+O189)</f>
        <v>96938</v>
      </c>
      <c r="F189" s="90">
        <f>SUM(G189+J189+K189+L189+N189)</f>
        <v>96938</v>
      </c>
      <c r="G189" s="90">
        <f>+SUM(H189+I189)</f>
        <v>583</v>
      </c>
      <c r="H189" s="333">
        <v>0</v>
      </c>
      <c r="I189" s="333">
        <v>583</v>
      </c>
      <c r="J189" s="333">
        <v>0</v>
      </c>
      <c r="K189" s="333">
        <v>96355</v>
      </c>
      <c r="L189" s="90">
        <v>0</v>
      </c>
      <c r="M189" s="90">
        <v>0</v>
      </c>
      <c r="N189" s="90">
        <v>0</v>
      </c>
      <c r="O189" s="90">
        <v>0</v>
      </c>
      <c r="P189" s="90">
        <v>0</v>
      </c>
      <c r="Q189" s="90">
        <v>0</v>
      </c>
      <c r="R189" s="149">
        <v>0</v>
      </c>
      <c r="S189" s="90">
        <v>0</v>
      </c>
      <c r="T189" s="2"/>
    </row>
    <row r="190" spans="1:20" ht="23.25" customHeight="1">
      <c r="A190" s="47"/>
      <c r="B190" s="92"/>
      <c r="C190" s="92"/>
      <c r="D190" s="185" t="s">
        <v>87</v>
      </c>
      <c r="E190" s="90">
        <f>SUM(F190+O190)</f>
        <v>96925.93</v>
      </c>
      <c r="F190" s="90">
        <f>SUM(G190+J190+K190+L190+N190)</f>
        <v>96925.93</v>
      </c>
      <c r="G190" s="90">
        <f>+SUM(H190+I190)</f>
        <v>582</v>
      </c>
      <c r="H190" s="90">
        <v>0</v>
      </c>
      <c r="I190" s="333">
        <v>582</v>
      </c>
      <c r="J190" s="90">
        <v>0</v>
      </c>
      <c r="K190" s="332">
        <v>96343.93</v>
      </c>
      <c r="L190" s="90">
        <v>0</v>
      </c>
      <c r="M190" s="90">
        <v>0</v>
      </c>
      <c r="N190" s="90">
        <v>0</v>
      </c>
      <c r="O190" s="90">
        <v>0</v>
      </c>
      <c r="P190" s="90">
        <v>0</v>
      </c>
      <c r="Q190" s="179">
        <v>0</v>
      </c>
      <c r="R190" s="179">
        <v>0</v>
      </c>
      <c r="S190" s="179">
        <v>0</v>
      </c>
      <c r="T190" s="2"/>
    </row>
    <row r="191" spans="1:20" ht="17.25" customHeight="1">
      <c r="A191" s="47"/>
      <c r="B191" s="92"/>
      <c r="C191" s="92"/>
      <c r="D191" s="186" t="s">
        <v>86</v>
      </c>
      <c r="E191" s="180">
        <f>E190/E189*100</f>
        <v>99.98754874249519</v>
      </c>
      <c r="F191" s="180">
        <f>F190/F189*100</f>
        <v>99.98754874249519</v>
      </c>
      <c r="G191" s="90">
        <f>+SUM(H191+I191)</f>
        <v>99.82847341337907</v>
      </c>
      <c r="H191" s="90">
        <v>0</v>
      </c>
      <c r="I191" s="180">
        <f>I190/I189*100</f>
        <v>99.82847341337907</v>
      </c>
      <c r="J191" s="90">
        <v>0</v>
      </c>
      <c r="K191" s="180">
        <f>K190/K189*100</f>
        <v>99.98851123449742</v>
      </c>
      <c r="L191" s="90">
        <v>0</v>
      </c>
      <c r="M191" s="90">
        <v>0</v>
      </c>
      <c r="N191" s="90">
        <v>0</v>
      </c>
      <c r="O191" s="90">
        <v>0</v>
      </c>
      <c r="P191" s="90">
        <v>0</v>
      </c>
      <c r="Q191" s="90">
        <v>0</v>
      </c>
      <c r="R191" s="90">
        <v>0</v>
      </c>
      <c r="S191" s="90">
        <v>0</v>
      </c>
      <c r="T191" s="2"/>
    </row>
    <row r="192" spans="1:20" ht="29.25" customHeight="1">
      <c r="A192" s="47"/>
      <c r="B192" s="92"/>
      <c r="C192" s="92">
        <v>85219</v>
      </c>
      <c r="D192" s="94" t="s">
        <v>280</v>
      </c>
      <c r="E192" s="90">
        <f>SUM(F192+O192)</f>
        <v>768274.55</v>
      </c>
      <c r="F192" s="90">
        <f>SUM(G192+J192+K192+L192+N192)</f>
        <v>768274.55</v>
      </c>
      <c r="G192" s="90">
        <f>+SUM(H192+I192)</f>
        <v>766211.55</v>
      </c>
      <c r="H192" s="333">
        <v>657375.65</v>
      </c>
      <c r="I192" s="333">
        <v>108835.9</v>
      </c>
      <c r="J192" s="333">
        <v>0</v>
      </c>
      <c r="K192" s="333">
        <v>2063</v>
      </c>
      <c r="L192" s="90">
        <v>0</v>
      </c>
      <c r="M192" s="90">
        <v>0</v>
      </c>
      <c r="N192" s="90">
        <v>0</v>
      </c>
      <c r="O192" s="90">
        <v>0</v>
      </c>
      <c r="P192" s="90">
        <v>0</v>
      </c>
      <c r="Q192" s="90">
        <v>0</v>
      </c>
      <c r="R192" s="149">
        <v>0</v>
      </c>
      <c r="S192" s="90">
        <v>0</v>
      </c>
      <c r="T192" s="184"/>
    </row>
    <row r="193" spans="1:20" ht="24" customHeight="1">
      <c r="A193" s="47"/>
      <c r="B193" s="92"/>
      <c r="C193" s="92"/>
      <c r="D193" s="185" t="s">
        <v>87</v>
      </c>
      <c r="E193" s="90">
        <f>SUM(F193+O193)</f>
        <v>751882.2600000001</v>
      </c>
      <c r="F193" s="90">
        <f>SUM(G193+J193+K193+L193+N193)</f>
        <v>751882.2600000001</v>
      </c>
      <c r="G193" s="90">
        <f>+SUM(H193+I193)</f>
        <v>749819.8600000001</v>
      </c>
      <c r="H193" s="90">
        <v>643084.05</v>
      </c>
      <c r="I193" s="90">
        <v>106735.81</v>
      </c>
      <c r="J193" s="90">
        <v>0</v>
      </c>
      <c r="K193" s="332">
        <v>2062.4</v>
      </c>
      <c r="L193" s="90">
        <v>0</v>
      </c>
      <c r="M193" s="90">
        <v>0</v>
      </c>
      <c r="N193" s="90">
        <v>0</v>
      </c>
      <c r="O193" s="90">
        <v>0</v>
      </c>
      <c r="P193" s="90">
        <v>0</v>
      </c>
      <c r="Q193" s="179">
        <v>0</v>
      </c>
      <c r="R193" s="179">
        <v>0</v>
      </c>
      <c r="S193" s="179">
        <v>0</v>
      </c>
      <c r="T193" s="2"/>
    </row>
    <row r="194" spans="1:20" ht="16.5" customHeight="1">
      <c r="A194" s="47"/>
      <c r="B194" s="92"/>
      <c r="C194" s="92"/>
      <c r="D194" s="186" t="s">
        <v>86</v>
      </c>
      <c r="E194" s="180">
        <f>E193/E192*100</f>
        <v>97.86634999167941</v>
      </c>
      <c r="F194" s="180">
        <f>F193/F192*100</f>
        <v>97.86634999167941</v>
      </c>
      <c r="G194" s="180">
        <f>G193/G192*100</f>
        <v>97.86068351488568</v>
      </c>
      <c r="H194" s="180">
        <f>H193/H192*100</f>
        <v>97.8259614575015</v>
      </c>
      <c r="I194" s="180">
        <f>I193/I192*100</f>
        <v>98.07040691536525</v>
      </c>
      <c r="J194" s="150">
        <v>0</v>
      </c>
      <c r="K194" s="180">
        <f>K193/K192*100</f>
        <v>99.97091614154144</v>
      </c>
      <c r="L194" s="150">
        <v>0</v>
      </c>
      <c r="M194" s="150">
        <f>SUM(M197+M200+M203)</f>
        <v>0</v>
      </c>
      <c r="N194" s="180">
        <v>0</v>
      </c>
      <c r="O194" s="150">
        <v>0</v>
      </c>
      <c r="P194" s="180">
        <v>0</v>
      </c>
      <c r="Q194" s="181">
        <v>0</v>
      </c>
      <c r="R194" s="181">
        <v>0</v>
      </c>
      <c r="S194" s="182">
        <v>0</v>
      </c>
      <c r="T194" s="2"/>
    </row>
    <row r="195" spans="1:20" ht="36" customHeight="1">
      <c r="A195" s="47"/>
      <c r="B195" s="92"/>
      <c r="C195" s="92">
        <v>85228</v>
      </c>
      <c r="D195" s="94" t="s">
        <v>258</v>
      </c>
      <c r="E195" s="90">
        <f>SUM(F195+O195)</f>
        <v>73166</v>
      </c>
      <c r="F195" s="90">
        <f>SUM(G195+J195+K195+L195+N195)</f>
        <v>73166</v>
      </c>
      <c r="G195" s="90">
        <f>+SUM(H195+I195)</f>
        <v>73166</v>
      </c>
      <c r="H195" s="333">
        <v>71441.1</v>
      </c>
      <c r="I195" s="333">
        <v>1724.9</v>
      </c>
      <c r="J195" s="333">
        <v>0</v>
      </c>
      <c r="K195" s="333">
        <v>0</v>
      </c>
      <c r="L195" s="90">
        <v>0</v>
      </c>
      <c r="M195" s="90">
        <v>0</v>
      </c>
      <c r="N195" s="90">
        <v>0</v>
      </c>
      <c r="O195" s="90">
        <v>0</v>
      </c>
      <c r="P195" s="90">
        <v>0</v>
      </c>
      <c r="Q195" s="90">
        <v>0</v>
      </c>
      <c r="R195" s="149">
        <v>0</v>
      </c>
      <c r="S195" s="90">
        <v>0</v>
      </c>
      <c r="T195" s="2"/>
    </row>
    <row r="196" spans="1:20" ht="24.75" customHeight="1">
      <c r="A196" s="47"/>
      <c r="B196" s="92"/>
      <c r="C196" s="92"/>
      <c r="D196" s="185" t="s">
        <v>87</v>
      </c>
      <c r="E196" s="90">
        <f>SUM(F196+O196)</f>
        <v>72930.87</v>
      </c>
      <c r="F196" s="90">
        <f>SUM(G196+J196+K196+L196+N196)</f>
        <v>72930.87</v>
      </c>
      <c r="G196" s="90">
        <f>+SUM(H196+I196)</f>
        <v>72930.87</v>
      </c>
      <c r="H196" s="90">
        <v>71206.37</v>
      </c>
      <c r="I196" s="90">
        <v>1724.5</v>
      </c>
      <c r="J196" s="90">
        <v>0</v>
      </c>
      <c r="K196" s="332">
        <v>0</v>
      </c>
      <c r="L196" s="90">
        <v>0</v>
      </c>
      <c r="M196" s="90">
        <v>0</v>
      </c>
      <c r="N196" s="90">
        <v>0</v>
      </c>
      <c r="O196" s="90">
        <v>0</v>
      </c>
      <c r="P196" s="90">
        <v>0</v>
      </c>
      <c r="Q196" s="179">
        <v>0</v>
      </c>
      <c r="R196" s="179">
        <v>0</v>
      </c>
      <c r="S196" s="179">
        <v>0</v>
      </c>
      <c r="T196" s="2"/>
    </row>
    <row r="197" spans="1:20" ht="18" customHeight="1">
      <c r="A197" s="47"/>
      <c r="B197" s="92"/>
      <c r="C197" s="92"/>
      <c r="D197" s="186" t="s">
        <v>86</v>
      </c>
      <c r="E197" s="180">
        <f>E196/E195*100</f>
        <v>99.6786348850559</v>
      </c>
      <c r="F197" s="180">
        <f>F196/F195*100</f>
        <v>99.6786348850559</v>
      </c>
      <c r="G197" s="180">
        <f>G196/G195*100</f>
        <v>99.6786348850559</v>
      </c>
      <c r="H197" s="180">
        <f>H196/H195*100</f>
        <v>99.67143563019046</v>
      </c>
      <c r="I197" s="180">
        <f>I196/I195*100</f>
        <v>99.97681024986956</v>
      </c>
      <c r="J197" s="150">
        <v>0</v>
      </c>
      <c r="K197" s="180">
        <v>0</v>
      </c>
      <c r="L197" s="150">
        <v>0</v>
      </c>
      <c r="M197" s="150">
        <f>SUM(M200+M203+M206)</f>
        <v>0</v>
      </c>
      <c r="N197" s="180">
        <v>0</v>
      </c>
      <c r="O197" s="150">
        <v>0</v>
      </c>
      <c r="P197" s="180">
        <v>0</v>
      </c>
      <c r="Q197" s="181">
        <v>0</v>
      </c>
      <c r="R197" s="181">
        <v>0</v>
      </c>
      <c r="S197" s="182">
        <v>0</v>
      </c>
      <c r="T197" s="2"/>
    </row>
    <row r="198" spans="1:20" ht="24" customHeight="1">
      <c r="A198" s="95"/>
      <c r="B198" s="92"/>
      <c r="C198" s="92">
        <v>85230</v>
      </c>
      <c r="D198" s="94" t="s">
        <v>259</v>
      </c>
      <c r="E198" s="90">
        <f>SUM(F198+O198)</f>
        <v>152550</v>
      </c>
      <c r="F198" s="90">
        <f>SUM(G198+J198+K198+L198+N198)</f>
        <v>152550</v>
      </c>
      <c r="G198" s="90">
        <f>+SUM(H198+I198)</f>
        <v>0</v>
      </c>
      <c r="H198" s="333">
        <v>0</v>
      </c>
      <c r="I198" s="333">
        <v>0</v>
      </c>
      <c r="J198" s="333">
        <v>0</v>
      </c>
      <c r="K198" s="332">
        <v>152550</v>
      </c>
      <c r="L198" s="332">
        <v>0</v>
      </c>
      <c r="M198" s="90">
        <v>0</v>
      </c>
      <c r="N198" s="90">
        <v>0</v>
      </c>
      <c r="O198" s="90">
        <v>0</v>
      </c>
      <c r="P198" s="90">
        <v>0</v>
      </c>
      <c r="Q198" s="90">
        <v>0</v>
      </c>
      <c r="R198" s="149">
        <v>0</v>
      </c>
      <c r="S198" s="90">
        <v>0</v>
      </c>
      <c r="T198" s="2"/>
    </row>
    <row r="199" spans="1:20" ht="23.25" customHeight="1">
      <c r="A199" s="47"/>
      <c r="B199" s="92"/>
      <c r="C199" s="92"/>
      <c r="D199" s="185" t="s">
        <v>87</v>
      </c>
      <c r="E199" s="90">
        <f>SUM(F199+O199)</f>
        <v>146932.1</v>
      </c>
      <c r="F199" s="90">
        <f>SUM(G199+J199+K199+L199+N199)</f>
        <v>146932.1</v>
      </c>
      <c r="G199" s="90">
        <f>+SUM(H199+I199)</f>
        <v>0</v>
      </c>
      <c r="H199" s="90">
        <v>0</v>
      </c>
      <c r="I199" s="90">
        <v>0</v>
      </c>
      <c r="J199" s="90">
        <v>0</v>
      </c>
      <c r="K199" s="90">
        <v>146932.1</v>
      </c>
      <c r="L199" s="90">
        <v>0</v>
      </c>
      <c r="M199" s="90">
        <v>0</v>
      </c>
      <c r="N199" s="90">
        <v>0</v>
      </c>
      <c r="O199" s="90">
        <v>0</v>
      </c>
      <c r="P199" s="90">
        <v>0</v>
      </c>
      <c r="Q199" s="179">
        <v>0</v>
      </c>
      <c r="R199" s="179">
        <v>0</v>
      </c>
      <c r="S199" s="179">
        <v>0</v>
      </c>
      <c r="T199" s="2"/>
    </row>
    <row r="200" spans="1:20" ht="18.75" customHeight="1">
      <c r="A200" s="47"/>
      <c r="B200" s="92"/>
      <c r="C200" s="92"/>
      <c r="D200" s="186" t="s">
        <v>86</v>
      </c>
      <c r="E200" s="180">
        <f>E199/E198*100</f>
        <v>96.31733857751557</v>
      </c>
      <c r="F200" s="180">
        <f>F199/F198*100</f>
        <v>96.31733857751557</v>
      </c>
      <c r="G200" s="90">
        <f>+SUM(H200+I200)</f>
        <v>0</v>
      </c>
      <c r="H200" s="180">
        <v>0</v>
      </c>
      <c r="I200" s="180">
        <v>0</v>
      </c>
      <c r="J200" s="150">
        <v>0</v>
      </c>
      <c r="K200" s="318">
        <f>K199/K198*100</f>
        <v>96.31733857751557</v>
      </c>
      <c r="L200" s="150">
        <v>0</v>
      </c>
      <c r="M200" s="150">
        <f>SUM(M203+M206+M209)</f>
        <v>0</v>
      </c>
      <c r="N200" s="180">
        <v>0</v>
      </c>
      <c r="O200" s="150">
        <f>SUM(O203+O206+O209)</f>
        <v>0</v>
      </c>
      <c r="P200" s="180">
        <v>0</v>
      </c>
      <c r="Q200" s="181">
        <v>0</v>
      </c>
      <c r="R200" s="181">
        <v>0</v>
      </c>
      <c r="S200" s="182">
        <v>0</v>
      </c>
      <c r="T200" s="2"/>
    </row>
    <row r="201" spans="1:20" ht="28.5" customHeight="1">
      <c r="A201" s="47"/>
      <c r="B201" s="92"/>
      <c r="C201" s="92">
        <v>85295</v>
      </c>
      <c r="D201" s="94" t="s">
        <v>231</v>
      </c>
      <c r="E201" s="90">
        <f>SUM(F201+O201)</f>
        <v>23829.54</v>
      </c>
      <c r="F201" s="90">
        <f>SUM(G201+J201+K201+L201+N201)</f>
        <v>23829.54</v>
      </c>
      <c r="G201" s="90">
        <f>+SUM(H201+I201)</f>
        <v>570</v>
      </c>
      <c r="H201" s="333">
        <v>0</v>
      </c>
      <c r="I201" s="333">
        <v>570</v>
      </c>
      <c r="J201" s="333">
        <v>0</v>
      </c>
      <c r="K201" s="333">
        <v>5979.54</v>
      </c>
      <c r="L201" s="333">
        <v>17280</v>
      </c>
      <c r="M201" s="90">
        <v>0</v>
      </c>
      <c r="N201" s="90">
        <v>0</v>
      </c>
      <c r="O201" s="90">
        <v>0</v>
      </c>
      <c r="P201" s="90">
        <v>0</v>
      </c>
      <c r="Q201" s="90">
        <v>0</v>
      </c>
      <c r="R201" s="149">
        <v>0</v>
      </c>
      <c r="S201" s="90">
        <v>0</v>
      </c>
      <c r="T201" s="2"/>
    </row>
    <row r="202" spans="1:19" ht="24.75" customHeight="1">
      <c r="A202" s="47"/>
      <c r="B202" s="92"/>
      <c r="C202" s="92"/>
      <c r="D202" s="185" t="s">
        <v>87</v>
      </c>
      <c r="E202" s="90">
        <f>SUM(F202+O202)</f>
        <v>23188.02</v>
      </c>
      <c r="F202" s="90">
        <f>SUM(G202+J202+K202+L202+N202)</f>
        <v>23188.02</v>
      </c>
      <c r="G202" s="90">
        <f>+SUM(H202+I202)</f>
        <v>570</v>
      </c>
      <c r="H202" s="90">
        <v>0</v>
      </c>
      <c r="I202" s="90">
        <v>570</v>
      </c>
      <c r="J202" s="90">
        <v>0</v>
      </c>
      <c r="K202" s="90">
        <v>5385.54</v>
      </c>
      <c r="L202" s="90">
        <v>17232.48</v>
      </c>
      <c r="M202" s="90">
        <v>0</v>
      </c>
      <c r="N202" s="90">
        <v>0</v>
      </c>
      <c r="O202" s="90">
        <v>0</v>
      </c>
      <c r="P202" s="90">
        <v>0</v>
      </c>
      <c r="Q202" s="179">
        <v>0</v>
      </c>
      <c r="R202" s="179">
        <v>0</v>
      </c>
      <c r="S202" s="179">
        <v>0</v>
      </c>
    </row>
    <row r="203" spans="1:19" ht="15.75" customHeight="1">
      <c r="A203" s="47"/>
      <c r="B203" s="92"/>
      <c r="C203" s="92"/>
      <c r="D203" s="186" t="s">
        <v>86</v>
      </c>
      <c r="E203" s="180">
        <f>E202/E201*100</f>
        <v>97.30787921210397</v>
      </c>
      <c r="F203" s="180">
        <f>F202/F201*100</f>
        <v>97.30787921210397</v>
      </c>
      <c r="G203" s="180">
        <f>G202/G201*100</f>
        <v>100</v>
      </c>
      <c r="H203" s="180">
        <v>0</v>
      </c>
      <c r="I203" s="180">
        <f>I202/I201*100</f>
        <v>100</v>
      </c>
      <c r="J203" s="150">
        <f>SUM(J206+J209+J212)</f>
        <v>0</v>
      </c>
      <c r="K203" s="180">
        <f>K202/K201*100</f>
        <v>90.06612548791378</v>
      </c>
      <c r="L203" s="180">
        <f>L202/L201*100</f>
        <v>99.725</v>
      </c>
      <c r="M203" s="150">
        <f>SUM(M206+M209+M212)</f>
        <v>0</v>
      </c>
      <c r="N203" s="180">
        <v>0</v>
      </c>
      <c r="O203" s="150">
        <v>0</v>
      </c>
      <c r="P203" s="180">
        <v>0</v>
      </c>
      <c r="Q203" s="181">
        <v>0</v>
      </c>
      <c r="R203" s="181">
        <v>0</v>
      </c>
      <c r="S203" s="182">
        <v>0</v>
      </c>
    </row>
    <row r="204" spans="1:20" ht="29.25" customHeight="1">
      <c r="A204" s="95"/>
      <c r="B204" s="88">
        <v>854</v>
      </c>
      <c r="C204" s="88"/>
      <c r="D204" s="89" t="s">
        <v>260</v>
      </c>
      <c r="E204" s="86">
        <f>SUM(F204+O204)</f>
        <v>61050</v>
      </c>
      <c r="F204" s="86">
        <f>SUM(G204+J204+K204+L204+N204)</f>
        <v>61050</v>
      </c>
      <c r="G204" s="86">
        <f aca="true" t="shared" si="28" ref="G204:G211">+SUM(H204+I204)</f>
        <v>0</v>
      </c>
      <c r="H204" s="147">
        <f>SUM(H207)</f>
        <v>0</v>
      </c>
      <c r="I204" s="147">
        <f>SUM(I207)</f>
        <v>0</v>
      </c>
      <c r="J204" s="147">
        <v>0</v>
      </c>
      <c r="K204" s="147">
        <f>SUM(K207)</f>
        <v>61050</v>
      </c>
      <c r="L204" s="147">
        <f>SUM(L207)</f>
        <v>0</v>
      </c>
      <c r="M204" s="147">
        <f>SUM(M207+M210+M213)</f>
        <v>0</v>
      </c>
      <c r="N204" s="147">
        <f>SUM(N207+N210+N213)</f>
        <v>0</v>
      </c>
      <c r="O204" s="147">
        <v>0</v>
      </c>
      <c r="P204" s="147">
        <v>0</v>
      </c>
      <c r="Q204" s="86">
        <v>0</v>
      </c>
      <c r="R204" s="334">
        <v>0</v>
      </c>
      <c r="S204" s="86">
        <v>0</v>
      </c>
      <c r="T204" s="2"/>
    </row>
    <row r="205" spans="1:20" ht="26.25" customHeight="1">
      <c r="A205" s="95"/>
      <c r="B205" s="88"/>
      <c r="C205" s="88"/>
      <c r="D205" s="315" t="s">
        <v>87</v>
      </c>
      <c r="E205" s="86">
        <f>SUM(F205+O205)</f>
        <v>55424.9</v>
      </c>
      <c r="F205" s="86">
        <f>SUM(G205+J205+K205+L205+N205)</f>
        <v>55424.9</v>
      </c>
      <c r="G205" s="86">
        <f t="shared" si="28"/>
        <v>0</v>
      </c>
      <c r="H205" s="147">
        <f>SUM(H208)</f>
        <v>0</v>
      </c>
      <c r="I205" s="147">
        <f>SUM(I208)</f>
        <v>0</v>
      </c>
      <c r="J205" s="147">
        <v>0</v>
      </c>
      <c r="K205" s="147">
        <f>SUM(K208)</f>
        <v>55424.9</v>
      </c>
      <c r="L205" s="147">
        <f>SUM(L208)</f>
        <v>0</v>
      </c>
      <c r="M205" s="147">
        <f>SUM(M208+M211+M214)</f>
        <v>0</v>
      </c>
      <c r="N205" s="147">
        <f>SUM(N208+N211+N214)</f>
        <v>0</v>
      </c>
      <c r="O205" s="147">
        <v>0</v>
      </c>
      <c r="P205" s="147">
        <v>0</v>
      </c>
      <c r="Q205" s="86">
        <v>0</v>
      </c>
      <c r="R205" s="334">
        <v>0</v>
      </c>
      <c r="S205" s="86">
        <v>0</v>
      </c>
      <c r="T205" s="2"/>
    </row>
    <row r="206" spans="1:20" ht="17.25" customHeight="1">
      <c r="A206" s="95"/>
      <c r="B206" s="88"/>
      <c r="C206" s="88"/>
      <c r="D206" s="316" t="s">
        <v>86</v>
      </c>
      <c r="E206" s="313">
        <f>E205/E204*100</f>
        <v>90.78607698607699</v>
      </c>
      <c r="F206" s="313">
        <f>F205/F204*100</f>
        <v>90.78607698607699</v>
      </c>
      <c r="G206" s="86">
        <f t="shared" si="28"/>
        <v>0</v>
      </c>
      <c r="H206" s="313">
        <v>0</v>
      </c>
      <c r="I206" s="313">
        <v>0</v>
      </c>
      <c r="J206" s="313">
        <v>0</v>
      </c>
      <c r="K206" s="313">
        <f>K205/K204*100</f>
        <v>90.78607698607699</v>
      </c>
      <c r="L206" s="313">
        <v>0</v>
      </c>
      <c r="M206" s="313">
        <v>0</v>
      </c>
      <c r="N206" s="313">
        <v>0</v>
      </c>
      <c r="O206" s="147">
        <v>0</v>
      </c>
      <c r="P206" s="313">
        <v>0</v>
      </c>
      <c r="Q206" s="317">
        <v>0</v>
      </c>
      <c r="R206" s="317">
        <v>0</v>
      </c>
      <c r="S206" s="314">
        <v>0</v>
      </c>
      <c r="T206" s="2"/>
    </row>
    <row r="207" spans="1:20" ht="36" customHeight="1">
      <c r="A207" s="95"/>
      <c r="B207" s="92"/>
      <c r="C207" s="92">
        <v>85415</v>
      </c>
      <c r="D207" s="94" t="s">
        <v>261</v>
      </c>
      <c r="E207" s="90">
        <f>SUM(F207+O207)</f>
        <v>61050</v>
      </c>
      <c r="F207" s="90">
        <f>SUM(G207+J207+K207+L207+N207)</f>
        <v>61050</v>
      </c>
      <c r="G207" s="90">
        <f t="shared" si="28"/>
        <v>0</v>
      </c>
      <c r="H207" s="333">
        <v>0</v>
      </c>
      <c r="I207" s="333">
        <v>0</v>
      </c>
      <c r="J207" s="333">
        <v>0</v>
      </c>
      <c r="K207" s="333">
        <v>61050</v>
      </c>
      <c r="L207" s="333">
        <v>0</v>
      </c>
      <c r="M207" s="90">
        <v>0</v>
      </c>
      <c r="N207" s="90">
        <v>0</v>
      </c>
      <c r="O207" s="90">
        <v>0</v>
      </c>
      <c r="P207" s="90">
        <v>0</v>
      </c>
      <c r="Q207" s="90">
        <v>0</v>
      </c>
      <c r="R207" s="149">
        <v>0</v>
      </c>
      <c r="S207" s="90">
        <v>0</v>
      </c>
      <c r="T207" s="2"/>
    </row>
    <row r="208" spans="1:20" ht="28.5" customHeight="1">
      <c r="A208" s="95"/>
      <c r="B208" s="92"/>
      <c r="C208" s="92"/>
      <c r="D208" s="185" t="s">
        <v>87</v>
      </c>
      <c r="E208" s="90">
        <f>SUM(F208+O208)</f>
        <v>55424.9</v>
      </c>
      <c r="F208" s="90">
        <f>SUM(G208+J208+K208+L208+N208)</f>
        <v>55424.9</v>
      </c>
      <c r="G208" s="86">
        <f t="shared" si="28"/>
        <v>0</v>
      </c>
      <c r="H208" s="90">
        <v>0</v>
      </c>
      <c r="I208" s="90">
        <v>0</v>
      </c>
      <c r="J208" s="90">
        <v>0</v>
      </c>
      <c r="K208" s="90">
        <v>55424.9</v>
      </c>
      <c r="L208" s="90">
        <v>0</v>
      </c>
      <c r="M208" s="90">
        <v>0</v>
      </c>
      <c r="N208" s="90">
        <v>0</v>
      </c>
      <c r="O208" s="90">
        <v>0</v>
      </c>
      <c r="P208" s="90">
        <v>0</v>
      </c>
      <c r="Q208" s="179">
        <v>0</v>
      </c>
      <c r="R208" s="179">
        <v>0</v>
      </c>
      <c r="S208" s="179">
        <v>0</v>
      </c>
      <c r="T208" s="2"/>
    </row>
    <row r="209" spans="1:20" ht="13.5" customHeight="1">
      <c r="A209" s="95"/>
      <c r="B209" s="92"/>
      <c r="C209" s="92"/>
      <c r="D209" s="186" t="s">
        <v>86</v>
      </c>
      <c r="E209" s="180">
        <f>E208/E207*100</f>
        <v>90.78607698607699</v>
      </c>
      <c r="F209" s="180">
        <f>F208/F207*100</f>
        <v>90.78607698607699</v>
      </c>
      <c r="G209" s="86">
        <f t="shared" si="28"/>
        <v>0</v>
      </c>
      <c r="H209" s="180">
        <v>0</v>
      </c>
      <c r="I209" s="180">
        <v>0</v>
      </c>
      <c r="J209" s="150">
        <v>0</v>
      </c>
      <c r="K209" s="180">
        <f>K208/K207*100</f>
        <v>90.78607698607699</v>
      </c>
      <c r="L209" s="150">
        <f aca="true" t="shared" si="29" ref="L209:M211">SUM(L212+L215+L218)</f>
        <v>91.21682584316292</v>
      </c>
      <c r="M209" s="150">
        <f t="shared" si="29"/>
        <v>0</v>
      </c>
      <c r="N209" s="180">
        <v>0</v>
      </c>
      <c r="O209" s="150">
        <v>0</v>
      </c>
      <c r="P209" s="180">
        <v>0</v>
      </c>
      <c r="Q209" s="181">
        <v>0</v>
      </c>
      <c r="R209" s="181">
        <v>0</v>
      </c>
      <c r="S209" s="182">
        <v>0</v>
      </c>
      <c r="T209" s="2"/>
    </row>
    <row r="210" spans="1:20" ht="18.75" customHeight="1">
      <c r="A210" s="121"/>
      <c r="B210" s="88">
        <v>855</v>
      </c>
      <c r="C210" s="88"/>
      <c r="D210" s="89" t="s">
        <v>262</v>
      </c>
      <c r="E210" s="86">
        <f>SUM(F210+O210)</f>
        <v>14570934.28</v>
      </c>
      <c r="F210" s="86">
        <f>SUM(G210+J210+K210+L210+N210)</f>
        <v>14566934.28</v>
      </c>
      <c r="G210" s="86">
        <f t="shared" si="28"/>
        <v>1076214.52</v>
      </c>
      <c r="H210" s="147">
        <f aca="true" t="shared" si="30" ref="H210:K211">SUM(H213+H216+H219+H222+H225+H228)</f>
        <v>754335.21</v>
      </c>
      <c r="I210" s="147">
        <f t="shared" si="30"/>
        <v>321879.31</v>
      </c>
      <c r="J210" s="147">
        <f t="shared" si="30"/>
        <v>0</v>
      </c>
      <c r="K210" s="147">
        <f t="shared" si="30"/>
        <v>12826257.129999999</v>
      </c>
      <c r="L210" s="147">
        <f>SUM(L213+L216+L219+L222+L225+L228)</f>
        <v>664462.63</v>
      </c>
      <c r="M210" s="147">
        <f t="shared" si="29"/>
        <v>0</v>
      </c>
      <c r="N210" s="147">
        <f>SUM(N213+N216+N219)</f>
        <v>0</v>
      </c>
      <c r="O210" s="147">
        <f>SUM(O213+O216+O219+O222+O225+O228)</f>
        <v>4000</v>
      </c>
      <c r="P210" s="147">
        <f>SUM(P213+P216+P219+P222+P225+P228)</f>
        <v>4000</v>
      </c>
      <c r="Q210" s="86">
        <v>0</v>
      </c>
      <c r="R210" s="334">
        <v>0</v>
      </c>
      <c r="S210" s="86">
        <v>0</v>
      </c>
      <c r="T210" s="2"/>
    </row>
    <row r="211" spans="1:20" ht="24.75" customHeight="1">
      <c r="A211" s="47"/>
      <c r="B211" s="88"/>
      <c r="C211" s="88"/>
      <c r="D211" s="315" t="s">
        <v>87</v>
      </c>
      <c r="E211" s="86">
        <f>SUM(F211+O211)</f>
        <v>14260459.140000002</v>
      </c>
      <c r="F211" s="86">
        <f>SUM(G211+J211+K211+L211+N211)</f>
        <v>14257587.140000002</v>
      </c>
      <c r="G211" s="86">
        <f t="shared" si="28"/>
        <v>840378.96</v>
      </c>
      <c r="H211" s="147">
        <f t="shared" si="30"/>
        <v>526223.7899999999</v>
      </c>
      <c r="I211" s="147">
        <f t="shared" si="30"/>
        <v>314155.17000000004</v>
      </c>
      <c r="J211" s="147">
        <f t="shared" si="30"/>
        <v>0</v>
      </c>
      <c r="K211" s="147">
        <f t="shared" si="30"/>
        <v>12811106.46</v>
      </c>
      <c r="L211" s="147">
        <f>SUM(L214+L217+L220+L223+L226+L229)</f>
        <v>606101.72</v>
      </c>
      <c r="M211" s="147">
        <f t="shared" si="29"/>
        <v>0</v>
      </c>
      <c r="N211" s="147">
        <f>SUM(N214+N217+N220)</f>
        <v>0</v>
      </c>
      <c r="O211" s="147">
        <f>SUM(O214+O217+O220+O223+O226+O229)</f>
        <v>2872</v>
      </c>
      <c r="P211" s="147">
        <f>SUM(P214+P217+P220+P223+P226+P229)</f>
        <v>2872</v>
      </c>
      <c r="Q211" s="86">
        <v>0</v>
      </c>
      <c r="R211" s="334">
        <v>0</v>
      </c>
      <c r="S211" s="86">
        <v>0</v>
      </c>
      <c r="T211" s="2"/>
    </row>
    <row r="212" spans="1:20" ht="15" customHeight="1">
      <c r="A212" s="47"/>
      <c r="B212" s="88"/>
      <c r="C212" s="88"/>
      <c r="D212" s="316" t="s">
        <v>86</v>
      </c>
      <c r="E212" s="313">
        <f>E211/E210*100</f>
        <v>97.86921597452984</v>
      </c>
      <c r="F212" s="313">
        <f>F211/F210*100</f>
        <v>97.87637443779285</v>
      </c>
      <c r="G212" s="313">
        <f>G211/G210*100</f>
        <v>78.08656586421078</v>
      </c>
      <c r="H212" s="313">
        <f>H211/H210*100</f>
        <v>69.75994001393624</v>
      </c>
      <c r="I212" s="313">
        <f>I211/I210*100</f>
        <v>97.60029931715711</v>
      </c>
      <c r="J212" s="313">
        <v>0</v>
      </c>
      <c r="K212" s="313">
        <f>K211/K210*100</f>
        <v>99.88187769942206</v>
      </c>
      <c r="L212" s="313">
        <f>L211/L210*100</f>
        <v>91.21682584316292</v>
      </c>
      <c r="M212" s="313">
        <v>0</v>
      </c>
      <c r="N212" s="313">
        <v>0</v>
      </c>
      <c r="O212" s="313">
        <f>O211/O210*100</f>
        <v>71.8</v>
      </c>
      <c r="P212" s="313">
        <f>P211/P210*100</f>
        <v>71.8</v>
      </c>
      <c r="Q212" s="317">
        <v>0</v>
      </c>
      <c r="R212" s="317">
        <v>0</v>
      </c>
      <c r="S212" s="314">
        <v>0</v>
      </c>
      <c r="T212" s="2"/>
    </row>
    <row r="213" spans="1:20" ht="27" customHeight="1">
      <c r="A213" s="95"/>
      <c r="B213" s="92"/>
      <c r="C213" s="92">
        <v>85501</v>
      </c>
      <c r="D213" s="94" t="s">
        <v>263</v>
      </c>
      <c r="E213" s="90">
        <f>SUM(F213+O213)</f>
        <v>9784963</v>
      </c>
      <c r="F213" s="90">
        <f>SUM(G213+J213+K213+L213+N213)</f>
        <v>9784963</v>
      </c>
      <c r="G213" s="90">
        <f>+SUM(H213+I213)</f>
        <v>104232</v>
      </c>
      <c r="H213" s="332">
        <v>79586.83</v>
      </c>
      <c r="I213" s="332">
        <v>24645.17</v>
      </c>
      <c r="J213" s="332">
        <v>0</v>
      </c>
      <c r="K213" s="332">
        <v>9680731</v>
      </c>
      <c r="L213" s="333">
        <v>0</v>
      </c>
      <c r="M213" s="90">
        <v>0</v>
      </c>
      <c r="N213" s="90">
        <v>0</v>
      </c>
      <c r="O213" s="90">
        <v>0</v>
      </c>
      <c r="P213" s="90">
        <v>0</v>
      </c>
      <c r="Q213" s="90">
        <v>0</v>
      </c>
      <c r="R213" s="149">
        <v>0</v>
      </c>
      <c r="S213" s="90">
        <v>0</v>
      </c>
      <c r="T213" s="2"/>
    </row>
    <row r="214" spans="1:20" ht="27" customHeight="1">
      <c r="A214" s="47"/>
      <c r="B214" s="92"/>
      <c r="C214" s="92"/>
      <c r="D214" s="185" t="s">
        <v>87</v>
      </c>
      <c r="E214" s="90">
        <f>SUM(F214+O214)</f>
        <v>9783383.66</v>
      </c>
      <c r="F214" s="90">
        <f>SUM(G214+J214+K214+L214+N214)</f>
        <v>9783383.66</v>
      </c>
      <c r="G214" s="90">
        <f>+SUM(H214+I214)</f>
        <v>102837.6</v>
      </c>
      <c r="H214" s="90">
        <v>79571.67</v>
      </c>
      <c r="I214" s="90">
        <v>23265.93</v>
      </c>
      <c r="J214" s="90">
        <v>0</v>
      </c>
      <c r="K214" s="90">
        <v>9680546.06</v>
      </c>
      <c r="L214" s="90">
        <v>0</v>
      </c>
      <c r="M214" s="90">
        <v>0</v>
      </c>
      <c r="N214" s="90">
        <v>0</v>
      </c>
      <c r="O214" s="90">
        <v>0</v>
      </c>
      <c r="P214" s="90">
        <v>0</v>
      </c>
      <c r="Q214" s="179">
        <v>0</v>
      </c>
      <c r="R214" s="179">
        <v>0</v>
      </c>
      <c r="S214" s="179">
        <v>0</v>
      </c>
      <c r="T214" s="2"/>
    </row>
    <row r="215" spans="1:20" ht="19.5" customHeight="1">
      <c r="A215" s="47"/>
      <c r="B215" s="92"/>
      <c r="C215" s="92"/>
      <c r="D215" s="186" t="s">
        <v>86</v>
      </c>
      <c r="E215" s="180">
        <f>E214/E213*100</f>
        <v>99.98385951995935</v>
      </c>
      <c r="F215" s="180">
        <f>F214/F213*100</f>
        <v>99.98385951995935</v>
      </c>
      <c r="G215" s="180">
        <f>G214/G213*100</f>
        <v>98.66221505871518</v>
      </c>
      <c r="H215" s="318">
        <f>H214/H213*100</f>
        <v>99.98095162227217</v>
      </c>
      <c r="I215" s="318">
        <f>I214/I213*100</f>
        <v>94.40360930762499</v>
      </c>
      <c r="J215" s="150">
        <v>0</v>
      </c>
      <c r="K215" s="318">
        <f>K214/K213*100</f>
        <v>99.99808960707617</v>
      </c>
      <c r="L215" s="150">
        <v>0</v>
      </c>
      <c r="M215" s="150">
        <f>SUM(M218+M221+M230)</f>
        <v>0</v>
      </c>
      <c r="N215" s="180">
        <v>0</v>
      </c>
      <c r="O215" s="150">
        <v>0</v>
      </c>
      <c r="P215" s="180">
        <v>0</v>
      </c>
      <c r="Q215" s="181">
        <v>0</v>
      </c>
      <c r="R215" s="181">
        <v>0</v>
      </c>
      <c r="S215" s="182">
        <v>0</v>
      </c>
      <c r="T215" s="2"/>
    </row>
    <row r="216" spans="1:20" ht="80.25" customHeight="1">
      <c r="A216" s="95"/>
      <c r="B216" s="92"/>
      <c r="C216" s="92">
        <v>85502</v>
      </c>
      <c r="D216" s="94" t="s">
        <v>264</v>
      </c>
      <c r="E216" s="90">
        <f>SUM(F216+O216)</f>
        <v>3450194</v>
      </c>
      <c r="F216" s="90">
        <f>SUM(G216+J216+K216+L216+N216)</f>
        <v>3450194</v>
      </c>
      <c r="G216" s="90">
        <f>+SUM(H216+I216)</f>
        <v>305371.07</v>
      </c>
      <c r="H216" s="332">
        <v>290580.77</v>
      </c>
      <c r="I216" s="332">
        <v>14790.3</v>
      </c>
      <c r="J216" s="332">
        <v>0</v>
      </c>
      <c r="K216" s="188">
        <v>3144822.93</v>
      </c>
      <c r="L216" s="90">
        <v>0</v>
      </c>
      <c r="M216" s="90">
        <v>0</v>
      </c>
      <c r="N216" s="90">
        <v>0</v>
      </c>
      <c r="O216" s="90">
        <v>0</v>
      </c>
      <c r="P216" s="90">
        <v>0</v>
      </c>
      <c r="Q216" s="90">
        <v>0</v>
      </c>
      <c r="R216" s="149">
        <v>0</v>
      </c>
      <c r="S216" s="90">
        <v>0</v>
      </c>
      <c r="T216" s="2"/>
    </row>
    <row r="217" spans="1:20" ht="24" customHeight="1">
      <c r="A217" s="95"/>
      <c r="B217" s="92"/>
      <c r="C217" s="92"/>
      <c r="D217" s="185" t="s">
        <v>87</v>
      </c>
      <c r="E217" s="90">
        <f>SUM(F217+O217)</f>
        <v>3432748.5300000003</v>
      </c>
      <c r="F217" s="90">
        <f>SUM(G217+J217+K217+L217+N217)</f>
        <v>3432748.5300000003</v>
      </c>
      <c r="G217" s="90">
        <f aca="true" t="shared" si="31" ref="G217:G277">+SUM(H217+I217)</f>
        <v>302891.33</v>
      </c>
      <c r="H217" s="90">
        <v>289557.06</v>
      </c>
      <c r="I217" s="90">
        <v>13334.27</v>
      </c>
      <c r="J217" s="90">
        <v>0</v>
      </c>
      <c r="K217" s="91">
        <v>3129857.2</v>
      </c>
      <c r="L217" s="90">
        <v>0</v>
      </c>
      <c r="M217" s="90">
        <v>0</v>
      </c>
      <c r="N217" s="90">
        <v>0</v>
      </c>
      <c r="O217" s="90">
        <v>0</v>
      </c>
      <c r="P217" s="90">
        <v>0</v>
      </c>
      <c r="Q217" s="179">
        <v>0</v>
      </c>
      <c r="R217" s="179">
        <v>0</v>
      </c>
      <c r="S217" s="179">
        <v>0</v>
      </c>
      <c r="T217" s="2"/>
    </row>
    <row r="218" spans="1:20" ht="19.5" customHeight="1">
      <c r="A218" s="95"/>
      <c r="B218" s="92"/>
      <c r="C218" s="92"/>
      <c r="D218" s="186" t="s">
        <v>86</v>
      </c>
      <c r="E218" s="180">
        <f>E217/E216*100</f>
        <v>99.49436263584019</v>
      </c>
      <c r="F218" s="180">
        <f>F217/F216*100</f>
        <v>99.49436263584019</v>
      </c>
      <c r="G218" s="180">
        <f>G217/G216*100</f>
        <v>99.18795844020195</v>
      </c>
      <c r="H218" s="180">
        <f>H217/H216*100</f>
        <v>99.6477020829699</v>
      </c>
      <c r="I218" s="180">
        <f>I217/I216*100</f>
        <v>90.15550732574728</v>
      </c>
      <c r="J218" s="150">
        <v>0</v>
      </c>
      <c r="K218" s="180">
        <f>K217/K216*100</f>
        <v>99.52411533707559</v>
      </c>
      <c r="L218" s="150">
        <v>0</v>
      </c>
      <c r="M218" s="150">
        <f>SUM(M221+M230+M233)</f>
        <v>0</v>
      </c>
      <c r="N218" s="180">
        <v>0</v>
      </c>
      <c r="O218" s="150">
        <v>0</v>
      </c>
      <c r="P218" s="180">
        <v>0</v>
      </c>
      <c r="Q218" s="181">
        <v>0</v>
      </c>
      <c r="R218" s="181">
        <v>0</v>
      </c>
      <c r="S218" s="182">
        <v>0</v>
      </c>
      <c r="T218" s="2"/>
    </row>
    <row r="219" spans="1:20" ht="25.5" customHeight="1">
      <c r="A219" s="95"/>
      <c r="B219" s="92"/>
      <c r="C219" s="92">
        <v>85503</v>
      </c>
      <c r="D219" s="94" t="s">
        <v>265</v>
      </c>
      <c r="E219" s="90">
        <f>SUM(F219+O219)</f>
        <v>168</v>
      </c>
      <c r="F219" s="90">
        <f>SUM(G219+J219+K219+L219+N219)</f>
        <v>168</v>
      </c>
      <c r="G219" s="90">
        <f t="shared" si="31"/>
        <v>168</v>
      </c>
      <c r="H219" s="333">
        <v>0</v>
      </c>
      <c r="I219" s="333">
        <v>168</v>
      </c>
      <c r="J219" s="333">
        <v>0</v>
      </c>
      <c r="K219" s="333">
        <v>0</v>
      </c>
      <c r="L219" s="90">
        <v>0</v>
      </c>
      <c r="M219" s="90">
        <v>0</v>
      </c>
      <c r="N219" s="90">
        <v>0</v>
      </c>
      <c r="O219" s="90">
        <v>0</v>
      </c>
      <c r="P219" s="90">
        <v>0</v>
      </c>
      <c r="Q219" s="90">
        <v>0</v>
      </c>
      <c r="R219" s="149">
        <v>0</v>
      </c>
      <c r="S219" s="90">
        <v>0</v>
      </c>
      <c r="T219" s="2"/>
    </row>
    <row r="220" spans="1:20" ht="25.5" customHeight="1">
      <c r="A220" s="95"/>
      <c r="B220" s="92"/>
      <c r="C220" s="92"/>
      <c r="D220" s="185" t="s">
        <v>87</v>
      </c>
      <c r="E220" s="90">
        <f>SUM(F220+O220)</f>
        <v>165.72</v>
      </c>
      <c r="F220" s="90">
        <f>SUM(G220+J220+K220+L220+N220)</f>
        <v>165.72</v>
      </c>
      <c r="G220" s="90">
        <f t="shared" si="31"/>
        <v>165.72</v>
      </c>
      <c r="H220" s="90">
        <v>0</v>
      </c>
      <c r="I220" s="90">
        <v>165.72</v>
      </c>
      <c r="J220" s="90">
        <v>0</v>
      </c>
      <c r="K220" s="90">
        <v>0</v>
      </c>
      <c r="L220" s="90">
        <v>0</v>
      </c>
      <c r="M220" s="90">
        <v>0</v>
      </c>
      <c r="N220" s="90">
        <v>0</v>
      </c>
      <c r="O220" s="90">
        <v>0</v>
      </c>
      <c r="P220" s="90">
        <v>0</v>
      </c>
      <c r="Q220" s="179">
        <v>0</v>
      </c>
      <c r="R220" s="179">
        <v>0</v>
      </c>
      <c r="S220" s="179">
        <v>0</v>
      </c>
      <c r="T220" s="2"/>
    </row>
    <row r="221" spans="1:20" ht="19.5" customHeight="1">
      <c r="A221" s="95"/>
      <c r="B221" s="92"/>
      <c r="C221" s="92"/>
      <c r="D221" s="186" t="s">
        <v>86</v>
      </c>
      <c r="E221" s="180">
        <f>E220/E219*100</f>
        <v>98.64285714285714</v>
      </c>
      <c r="F221" s="180">
        <f>F220/F219*100</f>
        <v>98.64285714285714</v>
      </c>
      <c r="G221" s="180">
        <f>G220/G219*100</f>
        <v>98.64285714285714</v>
      </c>
      <c r="H221" s="180">
        <v>0</v>
      </c>
      <c r="I221" s="180">
        <f>I220/I219*100</f>
        <v>98.64285714285714</v>
      </c>
      <c r="J221" s="150">
        <v>0</v>
      </c>
      <c r="K221" s="150">
        <v>0</v>
      </c>
      <c r="L221" s="150">
        <v>0</v>
      </c>
      <c r="M221" s="150">
        <f>SUM(M230+M233+M236)</f>
        <v>0</v>
      </c>
      <c r="N221" s="180">
        <v>0</v>
      </c>
      <c r="O221" s="150">
        <v>0</v>
      </c>
      <c r="P221" s="180">
        <v>0</v>
      </c>
      <c r="Q221" s="181">
        <v>0</v>
      </c>
      <c r="R221" s="181">
        <v>0</v>
      </c>
      <c r="S221" s="182">
        <v>0</v>
      </c>
      <c r="T221" s="2"/>
    </row>
    <row r="222" spans="1:20" ht="34.5" customHeight="1">
      <c r="A222" s="47"/>
      <c r="B222" s="92"/>
      <c r="C222" s="92">
        <v>85504</v>
      </c>
      <c r="D222" s="94" t="s">
        <v>266</v>
      </c>
      <c r="E222" s="90">
        <f>SUM(F222+O222)</f>
        <v>325133.57</v>
      </c>
      <c r="F222" s="90">
        <f>SUM(G222+J222+K222+L222+N222)</f>
        <v>325133.57</v>
      </c>
      <c r="G222" s="90">
        <f>+SUM(H222+I222)</f>
        <v>324430.37</v>
      </c>
      <c r="H222" s="333">
        <v>111532.61</v>
      </c>
      <c r="I222" s="333">
        <v>212897.76</v>
      </c>
      <c r="J222" s="333">
        <v>0</v>
      </c>
      <c r="K222" s="333">
        <v>703.2</v>
      </c>
      <c r="L222" s="333">
        <v>0</v>
      </c>
      <c r="M222" s="333">
        <v>0</v>
      </c>
      <c r="N222" s="90">
        <v>0</v>
      </c>
      <c r="O222" s="90">
        <v>0</v>
      </c>
      <c r="P222" s="90">
        <v>0</v>
      </c>
      <c r="Q222" s="90">
        <v>0</v>
      </c>
      <c r="R222" s="149">
        <v>0</v>
      </c>
      <c r="S222" s="90">
        <v>0</v>
      </c>
      <c r="T222" s="2"/>
    </row>
    <row r="223" spans="1:20" ht="26.25" customHeight="1">
      <c r="A223" s="47"/>
      <c r="B223" s="92"/>
      <c r="C223" s="92"/>
      <c r="D223" s="185" t="s">
        <v>87</v>
      </c>
      <c r="E223" s="90">
        <f>SUM(F223+O223)</f>
        <v>324248.01</v>
      </c>
      <c r="F223" s="90">
        <f>SUM(G223+J223+K223+L223+N223)</f>
        <v>324248.01</v>
      </c>
      <c r="G223" s="90">
        <f>+SUM(H223+I223)</f>
        <v>323544.81</v>
      </c>
      <c r="H223" s="90">
        <v>110850.49</v>
      </c>
      <c r="I223" s="90">
        <v>212694.32</v>
      </c>
      <c r="J223" s="90">
        <v>0</v>
      </c>
      <c r="K223" s="333">
        <v>703.2</v>
      </c>
      <c r="L223" s="90">
        <v>0</v>
      </c>
      <c r="M223" s="90">
        <v>0</v>
      </c>
      <c r="N223" s="90">
        <v>0</v>
      </c>
      <c r="O223" s="90">
        <v>0</v>
      </c>
      <c r="P223" s="90">
        <v>0</v>
      </c>
      <c r="Q223" s="179">
        <v>0</v>
      </c>
      <c r="R223" s="179">
        <v>0</v>
      </c>
      <c r="S223" s="179">
        <v>0</v>
      </c>
      <c r="T223" s="2"/>
    </row>
    <row r="224" spans="1:20" ht="18" customHeight="1">
      <c r="A224" s="47"/>
      <c r="B224" s="92"/>
      <c r="C224" s="92"/>
      <c r="D224" s="186" t="s">
        <v>86</v>
      </c>
      <c r="E224" s="180">
        <f>E223/E222*100</f>
        <v>99.72763193908276</v>
      </c>
      <c r="F224" s="180">
        <f>F223/F222*100</f>
        <v>99.72763193908276</v>
      </c>
      <c r="G224" s="180">
        <f>G223/G222*100</f>
        <v>99.72704158368404</v>
      </c>
      <c r="H224" s="180">
        <f>H223/H222*100</f>
        <v>99.38841205276198</v>
      </c>
      <c r="I224" s="180">
        <f>I223/I222*100</f>
        <v>99.90444239526052</v>
      </c>
      <c r="J224" s="90">
        <v>0</v>
      </c>
      <c r="K224" s="180">
        <f>K223/K222*100</f>
        <v>100</v>
      </c>
      <c r="L224" s="90">
        <v>0</v>
      </c>
      <c r="M224" s="90">
        <v>0</v>
      </c>
      <c r="N224" s="90">
        <v>0</v>
      </c>
      <c r="O224" s="90">
        <v>0</v>
      </c>
      <c r="P224" s="90">
        <v>0</v>
      </c>
      <c r="Q224" s="90">
        <v>0</v>
      </c>
      <c r="R224" s="90">
        <v>0</v>
      </c>
      <c r="S224" s="90">
        <v>0</v>
      </c>
      <c r="T224" s="2"/>
    </row>
    <row r="225" spans="1:20" ht="175.5" customHeight="1">
      <c r="A225" s="95"/>
      <c r="B225" s="92"/>
      <c r="C225" s="92">
        <v>85513</v>
      </c>
      <c r="D225" s="94" t="s">
        <v>285</v>
      </c>
      <c r="E225" s="90">
        <f>SUM(F225+O225)</f>
        <v>24526</v>
      </c>
      <c r="F225" s="90">
        <f>SUM(G225+J225+K225+L225+N225)</f>
        <v>24526</v>
      </c>
      <c r="G225" s="90">
        <f>+SUM(H225+I225)</f>
        <v>24526</v>
      </c>
      <c r="H225" s="333">
        <v>0</v>
      </c>
      <c r="I225" s="333">
        <v>24526</v>
      </c>
      <c r="J225" s="333">
        <v>0</v>
      </c>
      <c r="K225" s="333">
        <v>0</v>
      </c>
      <c r="L225" s="333">
        <v>0</v>
      </c>
      <c r="M225" s="333">
        <v>0</v>
      </c>
      <c r="N225" s="333">
        <v>0</v>
      </c>
      <c r="O225" s="333">
        <v>0</v>
      </c>
      <c r="P225" s="333">
        <v>0</v>
      </c>
      <c r="Q225" s="90">
        <v>0</v>
      </c>
      <c r="R225" s="149">
        <v>0</v>
      </c>
      <c r="S225" s="90">
        <v>0</v>
      </c>
      <c r="T225" s="2"/>
    </row>
    <row r="226" spans="1:20" ht="26.25" customHeight="1">
      <c r="A226" s="47"/>
      <c r="B226" s="92"/>
      <c r="C226" s="92"/>
      <c r="D226" s="185" t="s">
        <v>87</v>
      </c>
      <c r="E226" s="90">
        <f>SUM(F226+O226)</f>
        <v>24244.96</v>
      </c>
      <c r="F226" s="90">
        <f>SUM(G226+J226+K226+L226+N226)</f>
        <v>24244.96</v>
      </c>
      <c r="G226" s="90">
        <f>+SUM(H226+I226)</f>
        <v>24244.96</v>
      </c>
      <c r="H226" s="90">
        <v>0</v>
      </c>
      <c r="I226" s="90">
        <v>24244.96</v>
      </c>
      <c r="J226" s="90">
        <v>0</v>
      </c>
      <c r="K226" s="90">
        <v>0</v>
      </c>
      <c r="L226" s="90">
        <v>0</v>
      </c>
      <c r="M226" s="90">
        <v>0</v>
      </c>
      <c r="N226" s="90">
        <v>0</v>
      </c>
      <c r="O226" s="90">
        <v>0</v>
      </c>
      <c r="P226" s="90">
        <v>0</v>
      </c>
      <c r="Q226" s="179">
        <v>0</v>
      </c>
      <c r="R226" s="179">
        <v>0</v>
      </c>
      <c r="S226" s="179">
        <v>0</v>
      </c>
      <c r="T226" s="2"/>
    </row>
    <row r="227" spans="1:20" ht="16.5" customHeight="1">
      <c r="A227" s="47"/>
      <c r="B227" s="92"/>
      <c r="C227" s="92"/>
      <c r="D227" s="186" t="s">
        <v>86</v>
      </c>
      <c r="E227" s="180">
        <f>E226/E225*100</f>
        <v>98.85411400146783</v>
      </c>
      <c r="F227" s="180">
        <f>F226/F225*100</f>
        <v>98.85411400146783</v>
      </c>
      <c r="G227" s="180">
        <f>G226/G225*100</f>
        <v>98.85411400146783</v>
      </c>
      <c r="H227" s="180">
        <v>0</v>
      </c>
      <c r="I227" s="180">
        <f>I226/I225*100</f>
        <v>98.85411400146783</v>
      </c>
      <c r="J227" s="90">
        <v>0</v>
      </c>
      <c r="K227" s="90">
        <v>0</v>
      </c>
      <c r="L227" s="90">
        <v>0</v>
      </c>
      <c r="M227" s="90">
        <v>0</v>
      </c>
      <c r="N227" s="90">
        <v>0</v>
      </c>
      <c r="O227" s="90">
        <v>0</v>
      </c>
      <c r="P227" s="90">
        <v>0</v>
      </c>
      <c r="Q227" s="90">
        <v>0</v>
      </c>
      <c r="R227" s="90">
        <v>0</v>
      </c>
      <c r="S227" s="90">
        <v>0</v>
      </c>
      <c r="T227" s="2"/>
    </row>
    <row r="228" spans="1:20" ht="36.75" customHeight="1">
      <c r="A228" s="47"/>
      <c r="B228" s="92"/>
      <c r="C228" s="92">
        <v>85516</v>
      </c>
      <c r="D228" s="94" t="s">
        <v>640</v>
      </c>
      <c r="E228" s="90">
        <f>SUM(F228+O228)</f>
        <v>985949.71</v>
      </c>
      <c r="F228" s="90">
        <f>SUM(G228+J228+K228+L228+N228)</f>
        <v>981949.71</v>
      </c>
      <c r="G228" s="90">
        <f t="shared" si="31"/>
        <v>317487.08</v>
      </c>
      <c r="H228" s="333">
        <v>272635</v>
      </c>
      <c r="I228" s="333">
        <v>44852.08</v>
      </c>
      <c r="J228" s="333">
        <v>0</v>
      </c>
      <c r="K228" s="333">
        <v>0</v>
      </c>
      <c r="L228" s="333">
        <v>664462.63</v>
      </c>
      <c r="M228" s="333">
        <v>0</v>
      </c>
      <c r="N228" s="333">
        <v>0</v>
      </c>
      <c r="O228" s="333">
        <v>4000</v>
      </c>
      <c r="P228" s="333">
        <v>4000</v>
      </c>
      <c r="Q228" s="90">
        <v>0</v>
      </c>
      <c r="R228" s="90">
        <v>0</v>
      </c>
      <c r="S228" s="90">
        <v>0</v>
      </c>
      <c r="T228" s="2"/>
    </row>
    <row r="229" spans="1:20" ht="26.25" customHeight="1">
      <c r="A229" s="47"/>
      <c r="B229" s="92"/>
      <c r="C229" s="92"/>
      <c r="D229" s="185" t="s">
        <v>87</v>
      </c>
      <c r="E229" s="90">
        <f>SUM(F229+O229)</f>
        <v>695668.26</v>
      </c>
      <c r="F229" s="90">
        <f>SUM(G229+J229+K229+L229+N229)</f>
        <v>692796.26</v>
      </c>
      <c r="G229" s="90">
        <f t="shared" si="31"/>
        <v>86694.54000000001</v>
      </c>
      <c r="H229" s="90">
        <v>46244.57</v>
      </c>
      <c r="I229" s="90">
        <v>40449.97</v>
      </c>
      <c r="J229" s="90">
        <v>0</v>
      </c>
      <c r="K229" s="90">
        <v>0</v>
      </c>
      <c r="L229" s="90">
        <v>606101.72</v>
      </c>
      <c r="M229" s="90">
        <v>0</v>
      </c>
      <c r="N229" s="90">
        <v>0</v>
      </c>
      <c r="O229" s="90">
        <v>2872</v>
      </c>
      <c r="P229" s="90">
        <v>2872</v>
      </c>
      <c r="Q229" s="179">
        <v>0</v>
      </c>
      <c r="R229" s="179">
        <v>0</v>
      </c>
      <c r="S229" s="179">
        <v>0</v>
      </c>
      <c r="T229" s="2"/>
    </row>
    <row r="230" spans="1:20" ht="18" customHeight="1">
      <c r="A230" s="47"/>
      <c r="B230" s="92"/>
      <c r="C230" s="92"/>
      <c r="D230" s="186" t="s">
        <v>86</v>
      </c>
      <c r="E230" s="180">
        <f>E229/E228*100</f>
        <v>70.5581890175717</v>
      </c>
      <c r="F230" s="180">
        <f>F229/F228*100</f>
        <v>70.55313046530662</v>
      </c>
      <c r="G230" s="180">
        <f>G229/G228*100</f>
        <v>27.306478109282434</v>
      </c>
      <c r="H230" s="180">
        <f>H229/H228*100</f>
        <v>16.96208117079612</v>
      </c>
      <c r="I230" s="180">
        <f>I229/I228*100</f>
        <v>90.18527122933875</v>
      </c>
      <c r="J230" s="90">
        <v>0</v>
      </c>
      <c r="K230" s="90">
        <v>0</v>
      </c>
      <c r="L230" s="180">
        <f>L229/L228*100</f>
        <v>91.21682584316292</v>
      </c>
      <c r="M230" s="90">
        <v>0</v>
      </c>
      <c r="N230" s="90">
        <v>0</v>
      </c>
      <c r="O230" s="180">
        <f>O229/O228*100</f>
        <v>71.8</v>
      </c>
      <c r="P230" s="180">
        <f>P229/P228*100</f>
        <v>71.8</v>
      </c>
      <c r="Q230" s="90">
        <v>0</v>
      </c>
      <c r="R230" s="90">
        <v>0</v>
      </c>
      <c r="S230" s="90">
        <v>0</v>
      </c>
      <c r="T230" s="2"/>
    </row>
    <row r="231" spans="1:20" ht="35.25" customHeight="1">
      <c r="A231" s="47"/>
      <c r="B231" s="88">
        <v>900</v>
      </c>
      <c r="C231" s="88"/>
      <c r="D231" s="89" t="s">
        <v>267</v>
      </c>
      <c r="E231" s="86">
        <f>SUM(F231+O231)</f>
        <v>5431823.9799999995</v>
      </c>
      <c r="F231" s="86">
        <f>SUM(G231+J231+K231+L231+N231)</f>
        <v>5379823.9799999995</v>
      </c>
      <c r="G231" s="86">
        <f t="shared" si="31"/>
        <v>5356223.9799999995</v>
      </c>
      <c r="H231" s="147">
        <f>SUM(H234+H237+H240+H243+H246+H249+H252+H255+H258+H261)</f>
        <v>717578.46</v>
      </c>
      <c r="I231" s="147">
        <f aca="true" t="shared" si="32" ref="I231:S232">SUM(I234+I237+I240+I243+I246+I249+I252+I255+I258+I261)</f>
        <v>4638645.52</v>
      </c>
      <c r="J231" s="147">
        <f t="shared" si="32"/>
        <v>20000</v>
      </c>
      <c r="K231" s="147">
        <f t="shared" si="32"/>
        <v>3600</v>
      </c>
      <c r="L231" s="147">
        <f t="shared" si="32"/>
        <v>0</v>
      </c>
      <c r="M231" s="147">
        <f t="shared" si="32"/>
        <v>0</v>
      </c>
      <c r="N231" s="147">
        <f t="shared" si="32"/>
        <v>0</v>
      </c>
      <c r="O231" s="147">
        <f t="shared" si="32"/>
        <v>52000</v>
      </c>
      <c r="P231" s="147">
        <f t="shared" si="32"/>
        <v>52000</v>
      </c>
      <c r="Q231" s="147">
        <f t="shared" si="32"/>
        <v>0</v>
      </c>
      <c r="R231" s="147">
        <f t="shared" si="32"/>
        <v>0</v>
      </c>
      <c r="S231" s="171">
        <f t="shared" si="32"/>
        <v>0</v>
      </c>
      <c r="T231" s="2"/>
    </row>
    <row r="232" spans="1:20" ht="26.25" customHeight="1">
      <c r="A232" s="47"/>
      <c r="B232" s="92"/>
      <c r="C232" s="92"/>
      <c r="D232" s="185" t="s">
        <v>87</v>
      </c>
      <c r="E232" s="86">
        <f>SUM(F232+O232)</f>
        <v>5081916.529999999</v>
      </c>
      <c r="F232" s="86">
        <f>SUM(G232+J232+K232+L232+N232)</f>
        <v>5034916.529999999</v>
      </c>
      <c r="G232" s="86">
        <f>+SUM(H232+I232)</f>
        <v>5014788.43</v>
      </c>
      <c r="H232" s="147">
        <f>SUM(H235+H238+H241+H244+H247+H250+H253+H256+H259+H262)</f>
        <v>671799.47</v>
      </c>
      <c r="I232" s="147">
        <f t="shared" si="32"/>
        <v>4342988.96</v>
      </c>
      <c r="J232" s="147">
        <f t="shared" si="32"/>
        <v>18186.6</v>
      </c>
      <c r="K232" s="147">
        <f t="shared" si="32"/>
        <v>1941.5</v>
      </c>
      <c r="L232" s="147">
        <f t="shared" si="32"/>
        <v>0</v>
      </c>
      <c r="M232" s="147">
        <f t="shared" si="32"/>
        <v>0</v>
      </c>
      <c r="N232" s="147">
        <f t="shared" si="32"/>
        <v>0</v>
      </c>
      <c r="O232" s="147">
        <f t="shared" si="32"/>
        <v>47000</v>
      </c>
      <c r="P232" s="147">
        <f t="shared" si="32"/>
        <v>47000</v>
      </c>
      <c r="Q232" s="147">
        <f t="shared" si="32"/>
        <v>0</v>
      </c>
      <c r="R232" s="147">
        <f t="shared" si="32"/>
        <v>0</v>
      </c>
      <c r="S232" s="171">
        <f t="shared" si="32"/>
        <v>0</v>
      </c>
      <c r="T232" s="2"/>
    </row>
    <row r="233" spans="1:20" ht="18" customHeight="1">
      <c r="A233" s="47"/>
      <c r="B233" s="92"/>
      <c r="C233" s="92"/>
      <c r="D233" s="186" t="s">
        <v>86</v>
      </c>
      <c r="E233" s="313">
        <f aca="true" t="shared" si="33" ref="E233:K233">E232/E231*100</f>
        <v>93.55819608130969</v>
      </c>
      <c r="F233" s="313">
        <f t="shared" si="33"/>
        <v>93.58887109908751</v>
      </c>
      <c r="G233" s="313">
        <f t="shared" si="33"/>
        <v>93.6254430121871</v>
      </c>
      <c r="H233" s="313">
        <f t="shared" si="33"/>
        <v>93.62035058856144</v>
      </c>
      <c r="I233" s="313">
        <f t="shared" si="33"/>
        <v>93.62623078816335</v>
      </c>
      <c r="J233" s="313">
        <f t="shared" si="33"/>
        <v>90.93299999999999</v>
      </c>
      <c r="K233" s="313">
        <f t="shared" si="33"/>
        <v>53.93055555555556</v>
      </c>
      <c r="L233" s="313">
        <v>0</v>
      </c>
      <c r="M233" s="313">
        <v>0</v>
      </c>
      <c r="N233" s="313">
        <v>0</v>
      </c>
      <c r="O233" s="313">
        <f>O232/O231*100</f>
        <v>90.38461538461539</v>
      </c>
      <c r="P233" s="313">
        <f>P232/P231*100</f>
        <v>90.38461538461539</v>
      </c>
      <c r="Q233" s="313">
        <v>0</v>
      </c>
      <c r="R233" s="317">
        <v>0</v>
      </c>
      <c r="S233" s="314">
        <v>0</v>
      </c>
      <c r="T233" s="2"/>
    </row>
    <row r="234" spans="1:20" ht="32.25" customHeight="1">
      <c r="A234" s="95"/>
      <c r="B234" s="92"/>
      <c r="C234" s="92">
        <v>90001</v>
      </c>
      <c r="D234" s="94" t="s">
        <v>268</v>
      </c>
      <c r="E234" s="90">
        <f>SUM(F234+O234)</f>
        <v>939951.5700000001</v>
      </c>
      <c r="F234" s="90">
        <f>SUM(G234+J234+K234+L234+N234)</f>
        <v>887951.5700000001</v>
      </c>
      <c r="G234" s="90">
        <f t="shared" si="31"/>
        <v>884951.5700000001</v>
      </c>
      <c r="H234" s="333">
        <v>449635</v>
      </c>
      <c r="I234" s="333">
        <v>435316.57</v>
      </c>
      <c r="J234" s="333">
        <v>0</v>
      </c>
      <c r="K234" s="333">
        <v>3000</v>
      </c>
      <c r="L234" s="333">
        <v>0</v>
      </c>
      <c r="M234" s="333">
        <v>0</v>
      </c>
      <c r="N234" s="333">
        <v>0</v>
      </c>
      <c r="O234" s="333">
        <v>52000</v>
      </c>
      <c r="P234" s="333">
        <v>52000</v>
      </c>
      <c r="Q234" s="90">
        <v>0</v>
      </c>
      <c r="R234" s="149">
        <v>0</v>
      </c>
      <c r="S234" s="90">
        <v>0</v>
      </c>
      <c r="T234" s="2"/>
    </row>
    <row r="235" spans="1:20" ht="27" customHeight="1">
      <c r="A235" s="47"/>
      <c r="B235" s="92"/>
      <c r="C235" s="92"/>
      <c r="D235" s="185" t="s">
        <v>87</v>
      </c>
      <c r="E235" s="90">
        <f>SUM(F235+O235)</f>
        <v>821046.4299999999</v>
      </c>
      <c r="F235" s="90">
        <f>SUM(G235+J235+K235+L235+N235)</f>
        <v>774046.4299999999</v>
      </c>
      <c r="G235" s="90">
        <f t="shared" si="31"/>
        <v>772640.9299999999</v>
      </c>
      <c r="H235" s="90">
        <v>410772.18</v>
      </c>
      <c r="I235" s="90">
        <v>361868.75</v>
      </c>
      <c r="J235" s="90">
        <v>0</v>
      </c>
      <c r="K235" s="90">
        <v>1405.5</v>
      </c>
      <c r="L235" s="90">
        <v>0</v>
      </c>
      <c r="M235" s="90">
        <v>0</v>
      </c>
      <c r="N235" s="90">
        <v>0</v>
      </c>
      <c r="O235" s="90">
        <v>47000</v>
      </c>
      <c r="P235" s="90">
        <v>47000</v>
      </c>
      <c r="Q235" s="179">
        <v>0</v>
      </c>
      <c r="R235" s="179">
        <v>0</v>
      </c>
      <c r="S235" s="179">
        <v>0</v>
      </c>
      <c r="T235" s="2"/>
    </row>
    <row r="236" spans="1:20" ht="18" customHeight="1">
      <c r="A236" s="47"/>
      <c r="B236" s="92"/>
      <c r="C236" s="92"/>
      <c r="D236" s="186" t="s">
        <v>86</v>
      </c>
      <c r="E236" s="180">
        <f>E235/E234*100</f>
        <v>87.3498652701862</v>
      </c>
      <c r="F236" s="180">
        <f>F235/F234*100</f>
        <v>87.17214498533967</v>
      </c>
      <c r="G236" s="180">
        <f>G235/G234*100</f>
        <v>87.30883770283609</v>
      </c>
      <c r="H236" s="180">
        <f>H235/H234*100</f>
        <v>91.35680718805253</v>
      </c>
      <c r="I236" s="180">
        <f>I235/I234*100</f>
        <v>83.12772242967917</v>
      </c>
      <c r="J236" s="180">
        <v>0</v>
      </c>
      <c r="K236" s="180">
        <f>K235/K234*100</f>
        <v>46.85</v>
      </c>
      <c r="L236" s="180">
        <v>0</v>
      </c>
      <c r="M236" s="180">
        <v>0</v>
      </c>
      <c r="N236" s="180">
        <v>0</v>
      </c>
      <c r="O236" s="180">
        <f>O235/O234*100</f>
        <v>90.38461538461539</v>
      </c>
      <c r="P236" s="180">
        <f>P235/P234*100</f>
        <v>90.38461538461539</v>
      </c>
      <c r="Q236" s="181">
        <v>0</v>
      </c>
      <c r="R236" s="181">
        <v>0</v>
      </c>
      <c r="S236" s="182">
        <v>0</v>
      </c>
      <c r="T236" s="2"/>
    </row>
    <row r="237" spans="1:20" ht="27" customHeight="1">
      <c r="A237" s="95"/>
      <c r="B237" s="92"/>
      <c r="C237" s="92">
        <v>90002</v>
      </c>
      <c r="D237" s="94" t="s">
        <v>269</v>
      </c>
      <c r="E237" s="90">
        <f>SUM(F237+O237)</f>
        <v>2954680.25</v>
      </c>
      <c r="F237" s="90">
        <f>SUM(G237+J237+K237+L237+N237)</f>
        <v>2954680.25</v>
      </c>
      <c r="G237" s="90">
        <f t="shared" si="31"/>
        <v>2954680.25</v>
      </c>
      <c r="H237" s="333">
        <v>136409.46</v>
      </c>
      <c r="I237" s="333">
        <v>2818270.79</v>
      </c>
      <c r="J237" s="333">
        <v>0</v>
      </c>
      <c r="K237" s="333">
        <v>0</v>
      </c>
      <c r="L237" s="90">
        <v>0</v>
      </c>
      <c r="M237" s="90">
        <v>0</v>
      </c>
      <c r="N237" s="90">
        <v>0</v>
      </c>
      <c r="O237" s="90">
        <v>0</v>
      </c>
      <c r="P237" s="90">
        <v>0</v>
      </c>
      <c r="Q237" s="90">
        <v>0</v>
      </c>
      <c r="R237" s="149">
        <v>0</v>
      </c>
      <c r="S237" s="90">
        <v>0</v>
      </c>
      <c r="T237" s="184"/>
    </row>
    <row r="238" spans="1:20" ht="30.75" customHeight="1">
      <c r="A238" s="95"/>
      <c r="B238" s="92"/>
      <c r="C238" s="92"/>
      <c r="D238" s="185" t="s">
        <v>87</v>
      </c>
      <c r="E238" s="90">
        <f>SUM(F238+O238)</f>
        <v>2899957.76</v>
      </c>
      <c r="F238" s="90">
        <f>SUM(G238+J238+K238+L238+N238)</f>
        <v>2899957.76</v>
      </c>
      <c r="G238" s="90">
        <f t="shared" si="31"/>
        <v>2899957.76</v>
      </c>
      <c r="H238" s="90">
        <v>132975.09</v>
      </c>
      <c r="I238" s="90">
        <v>2766982.67</v>
      </c>
      <c r="J238" s="332">
        <v>0</v>
      </c>
      <c r="K238" s="90">
        <v>0</v>
      </c>
      <c r="L238" s="90">
        <v>0</v>
      </c>
      <c r="M238" s="90">
        <v>0</v>
      </c>
      <c r="N238" s="90">
        <v>0</v>
      </c>
      <c r="O238" s="90">
        <v>0</v>
      </c>
      <c r="P238" s="90">
        <v>0</v>
      </c>
      <c r="Q238" s="179">
        <v>0</v>
      </c>
      <c r="R238" s="179">
        <v>0</v>
      </c>
      <c r="S238" s="179">
        <v>0</v>
      </c>
      <c r="T238" s="2"/>
    </row>
    <row r="239" spans="1:20" ht="19.5" customHeight="1">
      <c r="A239" s="95"/>
      <c r="B239" s="92"/>
      <c r="C239" s="92"/>
      <c r="D239" s="186" t="s">
        <v>86</v>
      </c>
      <c r="E239" s="180">
        <f>E238/E237*100</f>
        <v>98.14793868135139</v>
      </c>
      <c r="F239" s="180">
        <f>F238/F237*100</f>
        <v>98.14793868135139</v>
      </c>
      <c r="G239" s="180">
        <f>G238/G237*100</f>
        <v>98.14793868135139</v>
      </c>
      <c r="H239" s="180">
        <f>H238/H237*100</f>
        <v>97.48230804520449</v>
      </c>
      <c r="I239" s="180">
        <f>I238/I237*100</f>
        <v>98.1801564213778</v>
      </c>
      <c r="J239" s="180">
        <v>0</v>
      </c>
      <c r="K239" s="180">
        <v>0</v>
      </c>
      <c r="L239" s="180">
        <v>0</v>
      </c>
      <c r="M239" s="180">
        <v>0</v>
      </c>
      <c r="N239" s="180">
        <v>0</v>
      </c>
      <c r="O239" s="150">
        <v>0</v>
      </c>
      <c r="P239" s="180">
        <v>0</v>
      </c>
      <c r="Q239" s="181">
        <v>0</v>
      </c>
      <c r="R239" s="181">
        <v>0</v>
      </c>
      <c r="S239" s="182">
        <v>0</v>
      </c>
      <c r="T239" s="2"/>
    </row>
    <row r="240" spans="1:20" ht="24" customHeight="1">
      <c r="A240" s="47"/>
      <c r="B240" s="92"/>
      <c r="C240" s="92">
        <v>90003</v>
      </c>
      <c r="D240" s="94" t="s">
        <v>270</v>
      </c>
      <c r="E240" s="90">
        <f>SUM(F240+O240)</f>
        <v>179834.52</v>
      </c>
      <c r="F240" s="90">
        <f>SUM(G240+J240+K240+L240+N240)</f>
        <v>179834.52</v>
      </c>
      <c r="G240" s="90">
        <f t="shared" si="31"/>
        <v>179234.52</v>
      </c>
      <c r="H240" s="333">
        <v>123134</v>
      </c>
      <c r="I240" s="333">
        <v>56100.52</v>
      </c>
      <c r="J240" s="333">
        <v>0</v>
      </c>
      <c r="K240" s="333">
        <v>600</v>
      </c>
      <c r="L240" s="333">
        <v>0</v>
      </c>
      <c r="M240" s="90">
        <v>0</v>
      </c>
      <c r="N240" s="90">
        <v>0</v>
      </c>
      <c r="O240" s="90">
        <v>0</v>
      </c>
      <c r="P240" s="90">
        <v>0</v>
      </c>
      <c r="Q240" s="90">
        <v>0</v>
      </c>
      <c r="R240" s="149">
        <v>0</v>
      </c>
      <c r="S240" s="90">
        <v>0</v>
      </c>
      <c r="T240" s="2"/>
    </row>
    <row r="241" spans="1:19" ht="27" customHeight="1">
      <c r="A241" s="47"/>
      <c r="B241" s="92"/>
      <c r="C241" s="92"/>
      <c r="D241" s="185" t="s">
        <v>87</v>
      </c>
      <c r="E241" s="90">
        <f>SUM(F241+O241)</f>
        <v>169112.68</v>
      </c>
      <c r="F241" s="90">
        <f>SUM(G241+J241+K241+L241+N241)</f>
        <v>169112.68</v>
      </c>
      <c r="G241" s="90">
        <f t="shared" si="31"/>
        <v>168576.68</v>
      </c>
      <c r="H241" s="90">
        <v>120152.2</v>
      </c>
      <c r="I241" s="90">
        <v>48424.48</v>
      </c>
      <c r="J241" s="90">
        <v>0</v>
      </c>
      <c r="K241" s="90">
        <v>536</v>
      </c>
      <c r="L241" s="90">
        <v>0</v>
      </c>
      <c r="M241" s="90">
        <v>0</v>
      </c>
      <c r="N241" s="90">
        <v>0</v>
      </c>
      <c r="O241" s="90">
        <v>0</v>
      </c>
      <c r="P241" s="90">
        <v>0</v>
      </c>
      <c r="Q241" s="179">
        <v>0</v>
      </c>
      <c r="R241" s="179">
        <v>0</v>
      </c>
      <c r="S241" s="179">
        <v>0</v>
      </c>
    </row>
    <row r="242" spans="1:19" ht="15.75" customHeight="1">
      <c r="A242" s="47"/>
      <c r="B242" s="92"/>
      <c r="C242" s="92"/>
      <c r="D242" s="186" t="s">
        <v>86</v>
      </c>
      <c r="E242" s="180">
        <f>E241/E240*100</f>
        <v>94.03794110274268</v>
      </c>
      <c r="F242" s="180">
        <f>F241/F240*100</f>
        <v>94.03794110274268</v>
      </c>
      <c r="G242" s="180">
        <f>G241/G240*100</f>
        <v>94.05369010389293</v>
      </c>
      <c r="H242" s="180">
        <f>H241/H240*100</f>
        <v>97.578410512125</v>
      </c>
      <c r="I242" s="180">
        <f>I241/I240*100</f>
        <v>86.31734607807557</v>
      </c>
      <c r="J242" s="180">
        <v>0</v>
      </c>
      <c r="K242" s="180">
        <f>K241/K240*100</f>
        <v>89.33333333333333</v>
      </c>
      <c r="L242" s="180">
        <v>0</v>
      </c>
      <c r="M242" s="180">
        <v>0</v>
      </c>
      <c r="N242" s="180">
        <v>0</v>
      </c>
      <c r="O242" s="150">
        <v>0</v>
      </c>
      <c r="P242" s="180">
        <v>0</v>
      </c>
      <c r="Q242" s="181">
        <v>0</v>
      </c>
      <c r="R242" s="181">
        <v>0</v>
      </c>
      <c r="S242" s="182">
        <v>0</v>
      </c>
    </row>
    <row r="243" spans="1:19" ht="26.25" customHeight="1">
      <c r="A243" s="95"/>
      <c r="B243" s="92"/>
      <c r="C243" s="92">
        <v>90004</v>
      </c>
      <c r="D243" s="94" t="s">
        <v>271</v>
      </c>
      <c r="E243" s="90">
        <f>SUM(F243+O243)</f>
        <v>2000</v>
      </c>
      <c r="F243" s="90">
        <f>SUM(G243+J243+K243+L243+N243)</f>
        <v>2000</v>
      </c>
      <c r="G243" s="90">
        <f t="shared" si="31"/>
        <v>2000</v>
      </c>
      <c r="H243" s="333">
        <v>500</v>
      </c>
      <c r="I243" s="333">
        <v>1500</v>
      </c>
      <c r="J243" s="333">
        <v>0</v>
      </c>
      <c r="K243" s="333">
        <v>0</v>
      </c>
      <c r="L243" s="333">
        <v>0</v>
      </c>
      <c r="M243" s="90">
        <v>0</v>
      </c>
      <c r="N243" s="90">
        <v>0</v>
      </c>
      <c r="O243" s="90">
        <v>0</v>
      </c>
      <c r="P243" s="90">
        <v>0</v>
      </c>
      <c r="Q243" s="90">
        <v>0</v>
      </c>
      <c r="R243" s="149">
        <v>0</v>
      </c>
      <c r="S243" s="90">
        <v>0</v>
      </c>
    </row>
    <row r="244" spans="1:19" ht="25.5" customHeight="1">
      <c r="A244" s="47"/>
      <c r="B244" s="92"/>
      <c r="C244" s="92"/>
      <c r="D244" s="185" t="s">
        <v>87</v>
      </c>
      <c r="E244" s="90">
        <f>SUM(F244+O244)</f>
        <v>465.2</v>
      </c>
      <c r="F244" s="90">
        <f>SUM(G244+J244+K244+L244+N244)</f>
        <v>465.2</v>
      </c>
      <c r="G244" s="90">
        <f t="shared" si="31"/>
        <v>465.2</v>
      </c>
      <c r="H244" s="90">
        <v>0</v>
      </c>
      <c r="I244" s="90">
        <v>465.2</v>
      </c>
      <c r="J244" s="90">
        <v>0</v>
      </c>
      <c r="K244" s="90">
        <v>0</v>
      </c>
      <c r="L244" s="90">
        <v>0</v>
      </c>
      <c r="M244" s="90">
        <v>0</v>
      </c>
      <c r="N244" s="90">
        <v>0</v>
      </c>
      <c r="O244" s="90">
        <v>0</v>
      </c>
      <c r="P244" s="90">
        <v>0</v>
      </c>
      <c r="Q244" s="179">
        <v>0</v>
      </c>
      <c r="R244" s="179">
        <v>0</v>
      </c>
      <c r="S244" s="179">
        <v>0</v>
      </c>
    </row>
    <row r="245" spans="1:19" ht="19.5" customHeight="1">
      <c r="A245" s="47"/>
      <c r="B245" s="92"/>
      <c r="C245" s="92"/>
      <c r="D245" s="186" t="s">
        <v>86</v>
      </c>
      <c r="E245" s="180">
        <f>E244/E243*100</f>
        <v>23.26</v>
      </c>
      <c r="F245" s="180">
        <f>F244/F243*100</f>
        <v>23.26</v>
      </c>
      <c r="G245" s="180">
        <f>G244/G243*100</f>
        <v>23.26</v>
      </c>
      <c r="H245" s="180">
        <v>0</v>
      </c>
      <c r="I245" s="180">
        <f>I244/I243*100</f>
        <v>31.013333333333332</v>
      </c>
      <c r="J245" s="180">
        <v>0</v>
      </c>
      <c r="K245" s="180">
        <v>0</v>
      </c>
      <c r="L245" s="180">
        <v>0</v>
      </c>
      <c r="M245" s="180">
        <v>0</v>
      </c>
      <c r="N245" s="180">
        <v>0</v>
      </c>
      <c r="O245" s="150">
        <v>0</v>
      </c>
      <c r="P245" s="180">
        <v>0</v>
      </c>
      <c r="Q245" s="181">
        <v>0</v>
      </c>
      <c r="R245" s="181">
        <v>0</v>
      </c>
      <c r="S245" s="182">
        <v>0</v>
      </c>
    </row>
    <row r="246" spans="1:20" ht="35.25" customHeight="1">
      <c r="A246" s="47"/>
      <c r="B246" s="92"/>
      <c r="C246" s="92">
        <v>90005</v>
      </c>
      <c r="D246" s="94" t="s">
        <v>641</v>
      </c>
      <c r="E246" s="90">
        <f>SUM(F246+O246)</f>
        <v>14750</v>
      </c>
      <c r="F246" s="90">
        <f>SUM(G246+J246+K246+L246+N246)</f>
        <v>14750</v>
      </c>
      <c r="G246" s="90">
        <f>+SUM(H246+I246)</f>
        <v>14750</v>
      </c>
      <c r="H246" s="333">
        <v>5100</v>
      </c>
      <c r="I246" s="333">
        <v>9650</v>
      </c>
      <c r="J246" s="333">
        <v>0</v>
      </c>
      <c r="K246" s="333">
        <v>0</v>
      </c>
      <c r="L246" s="333">
        <v>0</v>
      </c>
      <c r="M246" s="90">
        <v>0</v>
      </c>
      <c r="N246" s="90">
        <v>0</v>
      </c>
      <c r="O246" s="90">
        <v>0</v>
      </c>
      <c r="P246" s="90">
        <v>0</v>
      </c>
      <c r="Q246" s="90">
        <v>0</v>
      </c>
      <c r="R246" s="149">
        <v>0</v>
      </c>
      <c r="S246" s="90">
        <v>0</v>
      </c>
      <c r="T246" s="2"/>
    </row>
    <row r="247" spans="1:20" ht="22.5" customHeight="1">
      <c r="A247" s="47"/>
      <c r="B247" s="92"/>
      <c r="C247" s="92"/>
      <c r="D247" s="185" t="s">
        <v>87</v>
      </c>
      <c r="E247" s="90">
        <f>SUM(F247+O247)</f>
        <v>13849.76</v>
      </c>
      <c r="F247" s="90">
        <f>SUM(G247+J247+K247+L247+N247)</f>
        <v>13849.76</v>
      </c>
      <c r="G247" s="90">
        <f>+SUM(H247+I247)</f>
        <v>13849.76</v>
      </c>
      <c r="H247" s="333">
        <v>5100</v>
      </c>
      <c r="I247" s="90">
        <v>8749.76</v>
      </c>
      <c r="J247" s="90">
        <v>0</v>
      </c>
      <c r="K247" s="90">
        <v>0</v>
      </c>
      <c r="L247" s="90">
        <v>0</v>
      </c>
      <c r="M247" s="90">
        <v>0</v>
      </c>
      <c r="N247" s="90">
        <v>0</v>
      </c>
      <c r="O247" s="90">
        <v>0</v>
      </c>
      <c r="P247" s="90">
        <v>0</v>
      </c>
      <c r="Q247" s="179">
        <v>0</v>
      </c>
      <c r="R247" s="179">
        <v>0</v>
      </c>
      <c r="S247" s="179">
        <v>0</v>
      </c>
      <c r="T247" s="2"/>
    </row>
    <row r="248" spans="1:20" ht="19.5" customHeight="1">
      <c r="A248" s="47"/>
      <c r="B248" s="92"/>
      <c r="C248" s="92"/>
      <c r="D248" s="186" t="s">
        <v>86</v>
      </c>
      <c r="E248" s="180">
        <f>E247/E246*100</f>
        <v>93.89667796610169</v>
      </c>
      <c r="F248" s="180">
        <f>F247/F246*100</f>
        <v>93.89667796610169</v>
      </c>
      <c r="G248" s="180">
        <f>G247/G246*100</f>
        <v>93.89667796610169</v>
      </c>
      <c r="H248" s="180">
        <f>H247/H246*100</f>
        <v>100</v>
      </c>
      <c r="I248" s="180">
        <f>I247/I246*100</f>
        <v>90.67108808290155</v>
      </c>
      <c r="J248" s="180">
        <v>0</v>
      </c>
      <c r="K248" s="180">
        <v>0</v>
      </c>
      <c r="L248" s="180">
        <v>0</v>
      </c>
      <c r="M248" s="180">
        <v>0</v>
      </c>
      <c r="N248" s="180">
        <v>0</v>
      </c>
      <c r="O248" s="150">
        <v>0</v>
      </c>
      <c r="P248" s="180">
        <v>0</v>
      </c>
      <c r="Q248" s="181">
        <v>0</v>
      </c>
      <c r="R248" s="181">
        <v>0</v>
      </c>
      <c r="S248" s="182">
        <v>0</v>
      </c>
      <c r="T248" s="2"/>
    </row>
    <row r="249" spans="1:21" ht="27" customHeight="1">
      <c r="A249" s="47"/>
      <c r="B249" s="92"/>
      <c r="C249" s="92">
        <v>90015</v>
      </c>
      <c r="D249" s="94" t="s">
        <v>272</v>
      </c>
      <c r="E249" s="90">
        <f>SUM(F249+O249)</f>
        <v>1041606.64</v>
      </c>
      <c r="F249" s="90">
        <f>SUM(G249+J249+K249+L249+N249)</f>
        <v>1041606.64</v>
      </c>
      <c r="G249" s="90">
        <f t="shared" si="31"/>
        <v>1041606.64</v>
      </c>
      <c r="H249" s="333">
        <v>0</v>
      </c>
      <c r="I249" s="333">
        <v>1041606.64</v>
      </c>
      <c r="J249" s="333">
        <v>0</v>
      </c>
      <c r="K249" s="333">
        <v>0</v>
      </c>
      <c r="L249" s="333">
        <v>0</v>
      </c>
      <c r="M249" s="90">
        <v>0</v>
      </c>
      <c r="N249" s="90">
        <v>0</v>
      </c>
      <c r="O249" s="90">
        <v>0</v>
      </c>
      <c r="P249" s="90">
        <v>0</v>
      </c>
      <c r="Q249" s="90">
        <v>0</v>
      </c>
      <c r="R249" s="149">
        <v>0</v>
      </c>
      <c r="S249" s="90">
        <v>0</v>
      </c>
      <c r="T249" s="2"/>
      <c r="U249" s="2"/>
    </row>
    <row r="250" spans="1:21" ht="26.25" customHeight="1">
      <c r="A250" s="47"/>
      <c r="B250" s="92"/>
      <c r="C250" s="92"/>
      <c r="D250" s="185" t="s">
        <v>87</v>
      </c>
      <c r="E250" s="90">
        <f>SUM(F250+O250)</f>
        <v>922629.16</v>
      </c>
      <c r="F250" s="90">
        <f>SUM(G250+J250+K250+L250+N250)</f>
        <v>922629.16</v>
      </c>
      <c r="G250" s="90">
        <f t="shared" si="31"/>
        <v>922629.16</v>
      </c>
      <c r="H250" s="90">
        <v>0</v>
      </c>
      <c r="I250" s="90">
        <v>922629.16</v>
      </c>
      <c r="J250" s="90">
        <v>0</v>
      </c>
      <c r="K250" s="90">
        <v>0</v>
      </c>
      <c r="L250" s="90">
        <v>0</v>
      </c>
      <c r="M250" s="90">
        <v>0</v>
      </c>
      <c r="N250" s="90">
        <v>0</v>
      </c>
      <c r="O250" s="90">
        <v>0</v>
      </c>
      <c r="P250" s="90">
        <v>0</v>
      </c>
      <c r="Q250" s="179">
        <v>0</v>
      </c>
      <c r="R250" s="179">
        <v>0</v>
      </c>
      <c r="S250" s="179">
        <v>0</v>
      </c>
      <c r="T250" s="2"/>
      <c r="U250" s="2"/>
    </row>
    <row r="251" spans="1:21" ht="20.25" customHeight="1">
      <c r="A251" s="47"/>
      <c r="B251" s="92"/>
      <c r="C251" s="92"/>
      <c r="D251" s="186" t="s">
        <v>86</v>
      </c>
      <c r="E251" s="180">
        <f>E250/E249*100</f>
        <v>88.57750369179675</v>
      </c>
      <c r="F251" s="180">
        <f>F250/F249*100</f>
        <v>88.57750369179675</v>
      </c>
      <c r="G251" s="180">
        <f>G250/G249*100</f>
        <v>88.57750369179675</v>
      </c>
      <c r="H251" s="180">
        <v>0</v>
      </c>
      <c r="I251" s="180">
        <f>I250/I249*100</f>
        <v>88.57750369179675</v>
      </c>
      <c r="J251" s="180">
        <v>0</v>
      </c>
      <c r="K251" s="180">
        <v>0</v>
      </c>
      <c r="L251" s="180">
        <v>0</v>
      </c>
      <c r="M251" s="180">
        <v>0</v>
      </c>
      <c r="N251" s="180">
        <v>0</v>
      </c>
      <c r="O251" s="150">
        <v>0</v>
      </c>
      <c r="P251" s="180">
        <v>0</v>
      </c>
      <c r="Q251" s="181">
        <v>0</v>
      </c>
      <c r="R251" s="181">
        <v>0</v>
      </c>
      <c r="S251" s="182">
        <v>0</v>
      </c>
      <c r="T251" s="2"/>
      <c r="U251" s="2"/>
    </row>
    <row r="252" spans="1:19" ht="60.75" customHeight="1">
      <c r="A252" s="47"/>
      <c r="B252" s="92"/>
      <c r="C252" s="92">
        <v>90019</v>
      </c>
      <c r="D252" s="94" t="s">
        <v>273</v>
      </c>
      <c r="E252" s="90">
        <f>SUM(F252+O252)</f>
        <v>7000</v>
      </c>
      <c r="F252" s="90">
        <f>SUM(G252+J252+K252+L252+N252)</f>
        <v>7000</v>
      </c>
      <c r="G252" s="90">
        <f t="shared" si="31"/>
        <v>7000</v>
      </c>
      <c r="H252" s="333">
        <v>2800</v>
      </c>
      <c r="I252" s="333">
        <v>4200</v>
      </c>
      <c r="J252" s="333">
        <v>0</v>
      </c>
      <c r="K252" s="90">
        <v>0</v>
      </c>
      <c r="L252" s="90">
        <v>0</v>
      </c>
      <c r="M252" s="90">
        <v>0</v>
      </c>
      <c r="N252" s="90">
        <v>0</v>
      </c>
      <c r="O252" s="90">
        <v>0</v>
      </c>
      <c r="P252" s="90">
        <v>0</v>
      </c>
      <c r="Q252" s="90">
        <v>0</v>
      </c>
      <c r="R252" s="149">
        <v>0</v>
      </c>
      <c r="S252" s="90">
        <v>0</v>
      </c>
    </row>
    <row r="253" spans="1:19" ht="26.25" customHeight="1">
      <c r="A253" s="47"/>
      <c r="B253" s="92"/>
      <c r="C253" s="92"/>
      <c r="D253" s="185" t="s">
        <v>87</v>
      </c>
      <c r="E253" s="90">
        <f>SUM(F253+O253)</f>
        <v>5168.63</v>
      </c>
      <c r="F253" s="90">
        <f>SUM(G253+J253+K253+L253+N253)</f>
        <v>5168.63</v>
      </c>
      <c r="G253" s="90">
        <f t="shared" si="31"/>
        <v>5168.63</v>
      </c>
      <c r="H253" s="333">
        <v>2800</v>
      </c>
      <c r="I253" s="90">
        <v>2368.63</v>
      </c>
      <c r="J253" s="90">
        <v>0</v>
      </c>
      <c r="K253" s="90">
        <v>0</v>
      </c>
      <c r="L253" s="90">
        <v>0</v>
      </c>
      <c r="M253" s="90">
        <v>0</v>
      </c>
      <c r="N253" s="90">
        <v>0</v>
      </c>
      <c r="O253" s="90">
        <v>0</v>
      </c>
      <c r="P253" s="90">
        <v>0</v>
      </c>
      <c r="Q253" s="179">
        <v>0</v>
      </c>
      <c r="R253" s="179">
        <v>0</v>
      </c>
      <c r="S253" s="179">
        <v>0</v>
      </c>
    </row>
    <row r="254" spans="1:19" ht="18.75" customHeight="1">
      <c r="A254" s="47"/>
      <c r="B254" s="92"/>
      <c r="C254" s="92"/>
      <c r="D254" s="186" t="s">
        <v>86</v>
      </c>
      <c r="E254" s="180">
        <f>E253/E252*100</f>
        <v>73.83757142857142</v>
      </c>
      <c r="F254" s="180">
        <f>F253/F252*100</f>
        <v>73.83757142857142</v>
      </c>
      <c r="G254" s="180">
        <f>G253/G252*100</f>
        <v>73.83757142857142</v>
      </c>
      <c r="H254" s="180">
        <v>0</v>
      </c>
      <c r="I254" s="180">
        <f>I253/I252*100</f>
        <v>56.39595238095239</v>
      </c>
      <c r="J254" s="180">
        <v>0</v>
      </c>
      <c r="K254" s="180">
        <v>0</v>
      </c>
      <c r="L254" s="180">
        <v>0</v>
      </c>
      <c r="M254" s="180">
        <v>0</v>
      </c>
      <c r="N254" s="180">
        <v>0</v>
      </c>
      <c r="O254" s="150">
        <v>0</v>
      </c>
      <c r="P254" s="180">
        <v>0</v>
      </c>
      <c r="Q254" s="181">
        <v>0</v>
      </c>
      <c r="R254" s="181">
        <v>0</v>
      </c>
      <c r="S254" s="182">
        <v>0</v>
      </c>
    </row>
    <row r="255" spans="1:21" ht="44.25" customHeight="1">
      <c r="A255" s="47"/>
      <c r="B255" s="92"/>
      <c r="C255" s="92">
        <v>90025</v>
      </c>
      <c r="D255" s="94" t="s">
        <v>293</v>
      </c>
      <c r="E255" s="90">
        <f>SUM(F255+O255)</f>
        <v>128104</v>
      </c>
      <c r="F255" s="90">
        <f>SUM(G255+J255+K255+L255+N255)</f>
        <v>128104</v>
      </c>
      <c r="G255" s="90">
        <f>+SUM(H255+I255)</f>
        <v>128104</v>
      </c>
      <c r="H255" s="333">
        <v>0</v>
      </c>
      <c r="I255" s="333">
        <v>128104</v>
      </c>
      <c r="J255" s="333">
        <v>0</v>
      </c>
      <c r="K255" s="90">
        <v>0</v>
      </c>
      <c r="L255" s="90">
        <v>0</v>
      </c>
      <c r="M255" s="90">
        <v>0</v>
      </c>
      <c r="N255" s="90">
        <v>0</v>
      </c>
      <c r="O255" s="90">
        <v>0</v>
      </c>
      <c r="P255" s="90">
        <v>0</v>
      </c>
      <c r="Q255" s="90">
        <v>0</v>
      </c>
      <c r="R255" s="149">
        <v>0</v>
      </c>
      <c r="S255" s="90">
        <v>0</v>
      </c>
      <c r="T255" s="184"/>
      <c r="U255" s="2"/>
    </row>
    <row r="256" spans="1:20" ht="24.75" customHeight="1">
      <c r="A256" s="47"/>
      <c r="B256" s="92"/>
      <c r="C256" s="92"/>
      <c r="D256" s="185" t="s">
        <v>87</v>
      </c>
      <c r="E256" s="90">
        <f>SUM(F256+O256)</f>
        <v>104378.32</v>
      </c>
      <c r="F256" s="90">
        <f>SUM(G256+J256+K256+L256+N256)</f>
        <v>104378.32</v>
      </c>
      <c r="G256" s="90">
        <f>+SUM(H256+I256)</f>
        <v>104378.32</v>
      </c>
      <c r="H256" s="90">
        <v>0</v>
      </c>
      <c r="I256" s="90">
        <v>104378.32</v>
      </c>
      <c r="J256" s="90">
        <v>0</v>
      </c>
      <c r="K256" s="90">
        <v>0</v>
      </c>
      <c r="L256" s="90">
        <v>0</v>
      </c>
      <c r="M256" s="90">
        <v>0</v>
      </c>
      <c r="N256" s="90">
        <v>0</v>
      </c>
      <c r="O256" s="90">
        <v>0</v>
      </c>
      <c r="P256" s="90">
        <v>0</v>
      </c>
      <c r="Q256" s="179">
        <v>0</v>
      </c>
      <c r="R256" s="179">
        <v>0</v>
      </c>
      <c r="S256" s="179">
        <v>0</v>
      </c>
      <c r="T256" s="2"/>
    </row>
    <row r="257" spans="1:20" ht="17.25" customHeight="1">
      <c r="A257" s="47"/>
      <c r="B257" s="92"/>
      <c r="C257" s="92"/>
      <c r="D257" s="186" t="s">
        <v>86</v>
      </c>
      <c r="E257" s="180">
        <f>E256/E255*100</f>
        <v>81.47936051957785</v>
      </c>
      <c r="F257" s="180">
        <f>F256/F255*100</f>
        <v>81.47936051957785</v>
      </c>
      <c r="G257" s="180">
        <f>G256/G255*100</f>
        <v>81.47936051957785</v>
      </c>
      <c r="H257" s="180">
        <v>0</v>
      </c>
      <c r="I257" s="180">
        <f>I256/I255*100</f>
        <v>81.47936051957785</v>
      </c>
      <c r="J257" s="180">
        <v>0</v>
      </c>
      <c r="K257" s="180">
        <v>0</v>
      </c>
      <c r="L257" s="180">
        <v>0</v>
      </c>
      <c r="M257" s="180">
        <v>0</v>
      </c>
      <c r="N257" s="180">
        <v>0</v>
      </c>
      <c r="O257" s="150">
        <v>0</v>
      </c>
      <c r="P257" s="180">
        <v>0</v>
      </c>
      <c r="Q257" s="181">
        <v>0</v>
      </c>
      <c r="R257" s="181">
        <v>0</v>
      </c>
      <c r="S257" s="182">
        <v>0</v>
      </c>
      <c r="T257" s="2"/>
    </row>
    <row r="258" spans="1:20" ht="52.5" customHeight="1">
      <c r="A258" s="47"/>
      <c r="B258" s="92"/>
      <c r="C258" s="92">
        <v>90026</v>
      </c>
      <c r="D258" s="321" t="s">
        <v>287</v>
      </c>
      <c r="E258" s="90">
        <f>SUM(F258+O258)</f>
        <v>2000</v>
      </c>
      <c r="F258" s="90">
        <f>SUM(G258+J258+K258+L258+N258)</f>
        <v>2000</v>
      </c>
      <c r="G258" s="90">
        <f>+SUM(H258+I258)</f>
        <v>2000</v>
      </c>
      <c r="H258" s="333">
        <v>0</v>
      </c>
      <c r="I258" s="333">
        <v>2000</v>
      </c>
      <c r="J258" s="333">
        <v>0</v>
      </c>
      <c r="K258" s="332">
        <v>0</v>
      </c>
      <c r="L258" s="332">
        <v>0</v>
      </c>
      <c r="M258" s="332">
        <v>0</v>
      </c>
      <c r="N258" s="332">
        <v>0</v>
      </c>
      <c r="O258" s="332">
        <v>0</v>
      </c>
      <c r="P258" s="332">
        <v>0</v>
      </c>
      <c r="Q258" s="90">
        <v>0</v>
      </c>
      <c r="R258" s="149">
        <v>0</v>
      </c>
      <c r="S258" s="90">
        <v>0</v>
      </c>
      <c r="T258" s="2"/>
    </row>
    <row r="259" spans="1:20" ht="24.75" customHeight="1">
      <c r="A259" s="47"/>
      <c r="B259" s="92"/>
      <c r="C259" s="92"/>
      <c r="D259" s="185" t="s">
        <v>87</v>
      </c>
      <c r="E259" s="90">
        <f>SUM(F259+O259)</f>
        <v>973.11</v>
      </c>
      <c r="F259" s="90">
        <f>SUM(G259+J259+K259+L259+N259)</f>
        <v>973.11</v>
      </c>
      <c r="G259" s="90">
        <f>+SUM(H259+I259)</f>
        <v>973.11</v>
      </c>
      <c r="H259" s="90">
        <v>0</v>
      </c>
      <c r="I259" s="90">
        <v>973.11</v>
      </c>
      <c r="J259" s="90">
        <v>0</v>
      </c>
      <c r="K259" s="90">
        <v>0</v>
      </c>
      <c r="L259" s="90">
        <v>0</v>
      </c>
      <c r="M259" s="90">
        <v>0</v>
      </c>
      <c r="N259" s="90">
        <v>0</v>
      </c>
      <c r="O259" s="90">
        <v>0</v>
      </c>
      <c r="P259" s="90">
        <v>0</v>
      </c>
      <c r="Q259" s="179">
        <v>0</v>
      </c>
      <c r="R259" s="179">
        <v>0</v>
      </c>
      <c r="S259" s="179">
        <v>0</v>
      </c>
      <c r="T259" s="2"/>
    </row>
    <row r="260" spans="1:20" ht="18.75" customHeight="1">
      <c r="A260" s="47"/>
      <c r="B260" s="92"/>
      <c r="C260" s="92"/>
      <c r="D260" s="186" t="s">
        <v>86</v>
      </c>
      <c r="E260" s="180">
        <f>E259/E258*100</f>
        <v>48.6555</v>
      </c>
      <c r="F260" s="180">
        <f>F259/F258*100</f>
        <v>48.6555</v>
      </c>
      <c r="G260" s="180">
        <f>G259/G258*100</f>
        <v>48.6555</v>
      </c>
      <c r="H260" s="180">
        <v>0</v>
      </c>
      <c r="I260" s="180">
        <f>I259/I258*100</f>
        <v>48.6555</v>
      </c>
      <c r="J260" s="180">
        <v>0</v>
      </c>
      <c r="K260" s="180">
        <v>0</v>
      </c>
      <c r="L260" s="180">
        <v>0</v>
      </c>
      <c r="M260" s="180">
        <v>0</v>
      </c>
      <c r="N260" s="180">
        <v>0</v>
      </c>
      <c r="O260" s="180">
        <v>0</v>
      </c>
      <c r="P260" s="180">
        <v>0</v>
      </c>
      <c r="Q260" s="181">
        <v>0</v>
      </c>
      <c r="R260" s="181">
        <v>0</v>
      </c>
      <c r="S260" s="182">
        <v>0</v>
      </c>
      <c r="T260" s="2"/>
    </row>
    <row r="261" spans="1:20" ht="26.25" customHeight="1">
      <c r="A261" s="47"/>
      <c r="B261" s="92"/>
      <c r="C261" s="92">
        <v>90095</v>
      </c>
      <c r="D261" s="94" t="s">
        <v>231</v>
      </c>
      <c r="E261" s="90">
        <f>SUM(F261+O261)</f>
        <v>161897</v>
      </c>
      <c r="F261" s="90">
        <f>SUM(G261+J261+K261+L261+N261)</f>
        <v>161897</v>
      </c>
      <c r="G261" s="90">
        <f t="shared" si="31"/>
        <v>141897</v>
      </c>
      <c r="H261" s="333">
        <v>0</v>
      </c>
      <c r="I261" s="333">
        <v>141897</v>
      </c>
      <c r="J261" s="333">
        <v>20000</v>
      </c>
      <c r="K261" s="90">
        <v>0</v>
      </c>
      <c r="L261" s="90">
        <v>0</v>
      </c>
      <c r="M261" s="90">
        <v>0</v>
      </c>
      <c r="N261" s="90">
        <v>0</v>
      </c>
      <c r="O261" s="90">
        <v>0</v>
      </c>
      <c r="P261" s="90">
        <v>0</v>
      </c>
      <c r="Q261" s="90">
        <v>0</v>
      </c>
      <c r="R261" s="149">
        <v>0</v>
      </c>
      <c r="S261" s="90">
        <v>0</v>
      </c>
      <c r="T261" s="2"/>
    </row>
    <row r="262" spans="1:20" ht="25.5" customHeight="1">
      <c r="A262" s="47"/>
      <c r="B262" s="92"/>
      <c r="C262" s="92"/>
      <c r="D262" s="185" t="s">
        <v>87</v>
      </c>
      <c r="E262" s="90">
        <f>SUM(F262+O262)</f>
        <v>144335.48</v>
      </c>
      <c r="F262" s="90">
        <f>SUM(G262+J262+K262+L262+N262)</f>
        <v>144335.48</v>
      </c>
      <c r="G262" s="90">
        <f t="shared" si="31"/>
        <v>126148.88</v>
      </c>
      <c r="H262" s="90">
        <v>0</v>
      </c>
      <c r="I262" s="90">
        <v>126148.88</v>
      </c>
      <c r="J262" s="90">
        <v>18186.6</v>
      </c>
      <c r="K262" s="90">
        <v>0</v>
      </c>
      <c r="L262" s="90">
        <v>0</v>
      </c>
      <c r="M262" s="90">
        <v>0</v>
      </c>
      <c r="N262" s="90">
        <v>0</v>
      </c>
      <c r="O262" s="90">
        <v>0</v>
      </c>
      <c r="P262" s="90">
        <v>0</v>
      </c>
      <c r="Q262" s="179">
        <v>0</v>
      </c>
      <c r="R262" s="179">
        <v>0</v>
      </c>
      <c r="S262" s="179">
        <v>0</v>
      </c>
      <c r="T262" s="2"/>
    </row>
    <row r="263" spans="1:20" ht="18.75" customHeight="1">
      <c r="A263" s="47"/>
      <c r="B263" s="92"/>
      <c r="C263" s="92"/>
      <c r="D263" s="186" t="s">
        <v>86</v>
      </c>
      <c r="E263" s="180">
        <f>E262/E261*100</f>
        <v>89.1526587892302</v>
      </c>
      <c r="F263" s="180">
        <f>F262/F261*100</f>
        <v>89.1526587892302</v>
      </c>
      <c r="G263" s="180">
        <f>G262/G261*100</f>
        <v>88.9017244902993</v>
      </c>
      <c r="H263" s="180">
        <v>0</v>
      </c>
      <c r="I263" s="180">
        <f>I262/I261*100</f>
        <v>88.9017244902993</v>
      </c>
      <c r="J263" s="180">
        <f>J262/J261*100</f>
        <v>90.93299999999999</v>
      </c>
      <c r="K263" s="180">
        <v>0</v>
      </c>
      <c r="L263" s="180">
        <v>0</v>
      </c>
      <c r="M263" s="180">
        <v>0</v>
      </c>
      <c r="N263" s="180">
        <v>0</v>
      </c>
      <c r="O263" s="180">
        <v>0</v>
      </c>
      <c r="P263" s="180">
        <v>0</v>
      </c>
      <c r="Q263" s="181">
        <v>0</v>
      </c>
      <c r="R263" s="181">
        <v>0</v>
      </c>
      <c r="S263" s="182">
        <v>0</v>
      </c>
      <c r="T263" s="2"/>
    </row>
    <row r="264" spans="1:20" ht="36" customHeight="1">
      <c r="A264" s="47"/>
      <c r="B264" s="88">
        <v>921</v>
      </c>
      <c r="C264" s="88"/>
      <c r="D264" s="89" t="s">
        <v>274</v>
      </c>
      <c r="E264" s="86">
        <f>SUM(F264+O264)</f>
        <v>824348.94</v>
      </c>
      <c r="F264" s="86">
        <f>SUM(G264+J264+K264+L264+N264)</f>
        <v>807228.11</v>
      </c>
      <c r="G264" s="86">
        <f t="shared" si="31"/>
        <v>114228.11</v>
      </c>
      <c r="H264" s="147">
        <f aca="true" t="shared" si="34" ref="H264:J265">SUM(H267+H270+H273+H276)</f>
        <v>30000</v>
      </c>
      <c r="I264" s="147">
        <f t="shared" si="34"/>
        <v>84228.11</v>
      </c>
      <c r="J264" s="147">
        <f t="shared" si="34"/>
        <v>693000</v>
      </c>
      <c r="K264" s="147">
        <f aca="true" t="shared" si="35" ref="K264:P265">SUM(K267+K270+K273)</f>
        <v>0</v>
      </c>
      <c r="L264" s="147">
        <f t="shared" si="35"/>
        <v>0</v>
      </c>
      <c r="M264" s="147">
        <f t="shared" si="35"/>
        <v>0</v>
      </c>
      <c r="N264" s="147">
        <f t="shared" si="35"/>
        <v>0</v>
      </c>
      <c r="O264" s="147">
        <f t="shared" si="35"/>
        <v>17120.83</v>
      </c>
      <c r="P264" s="147">
        <f t="shared" si="35"/>
        <v>17120.83</v>
      </c>
      <c r="Q264" s="86">
        <v>0</v>
      </c>
      <c r="R264" s="334">
        <v>0</v>
      </c>
      <c r="S264" s="86">
        <v>0</v>
      </c>
      <c r="T264" s="2"/>
    </row>
    <row r="265" spans="1:20" ht="27" customHeight="1">
      <c r="A265" s="47"/>
      <c r="B265" s="92"/>
      <c r="C265" s="92"/>
      <c r="D265" s="315" t="s">
        <v>87</v>
      </c>
      <c r="E265" s="86">
        <f>SUM(F265+O265)</f>
        <v>801926</v>
      </c>
      <c r="F265" s="86">
        <f>SUM(G265+J265+K265+L265+N265)</f>
        <v>784805.17</v>
      </c>
      <c r="G265" s="86">
        <f t="shared" si="31"/>
        <v>91805.17</v>
      </c>
      <c r="H265" s="147">
        <f t="shared" si="34"/>
        <v>25440</v>
      </c>
      <c r="I265" s="147">
        <f t="shared" si="34"/>
        <v>66365.17</v>
      </c>
      <c r="J265" s="147">
        <f t="shared" si="34"/>
        <v>693000</v>
      </c>
      <c r="K265" s="147">
        <f t="shared" si="35"/>
        <v>0</v>
      </c>
      <c r="L265" s="147">
        <f t="shared" si="35"/>
        <v>0</v>
      </c>
      <c r="M265" s="147">
        <f t="shared" si="35"/>
        <v>0</v>
      </c>
      <c r="N265" s="147">
        <f t="shared" si="35"/>
        <v>0</v>
      </c>
      <c r="O265" s="147">
        <f t="shared" si="35"/>
        <v>17120.83</v>
      </c>
      <c r="P265" s="147">
        <f t="shared" si="35"/>
        <v>17120.83</v>
      </c>
      <c r="Q265" s="86">
        <v>0</v>
      </c>
      <c r="R265" s="334">
        <v>0</v>
      </c>
      <c r="S265" s="86">
        <v>0</v>
      </c>
      <c r="T265" s="2"/>
    </row>
    <row r="266" spans="1:20" ht="17.25" customHeight="1">
      <c r="A266" s="47"/>
      <c r="B266" s="92"/>
      <c r="C266" s="92"/>
      <c r="D266" s="316" t="s">
        <v>86</v>
      </c>
      <c r="E266" s="313">
        <f aca="true" t="shared" si="36" ref="E266:J266">E265/E264*100</f>
        <v>97.27992129158316</v>
      </c>
      <c r="F266" s="313">
        <f t="shared" si="36"/>
        <v>97.2222300335899</v>
      </c>
      <c r="G266" s="313">
        <f t="shared" si="36"/>
        <v>80.3700332606396</v>
      </c>
      <c r="H266" s="313">
        <f t="shared" si="36"/>
        <v>84.8</v>
      </c>
      <c r="I266" s="313">
        <f t="shared" si="36"/>
        <v>78.7921870738878</v>
      </c>
      <c r="J266" s="313">
        <f t="shared" si="36"/>
        <v>100</v>
      </c>
      <c r="K266" s="313">
        <v>0</v>
      </c>
      <c r="L266" s="313">
        <v>0</v>
      </c>
      <c r="M266" s="313">
        <v>0</v>
      </c>
      <c r="N266" s="313">
        <v>0</v>
      </c>
      <c r="O266" s="313">
        <f>O265/O264*100</f>
        <v>100</v>
      </c>
      <c r="P266" s="313">
        <f>P265/P264*100</f>
        <v>100</v>
      </c>
      <c r="Q266" s="317">
        <v>0</v>
      </c>
      <c r="R266" s="317">
        <v>0</v>
      </c>
      <c r="S266" s="314">
        <v>0</v>
      </c>
      <c r="T266" s="2"/>
    </row>
    <row r="267" spans="1:20" ht="27" customHeight="1">
      <c r="A267" s="95"/>
      <c r="B267" s="92"/>
      <c r="C267" s="92">
        <v>92105</v>
      </c>
      <c r="D267" s="94" t="s">
        <v>275</v>
      </c>
      <c r="E267" s="90">
        <f>SUM(F267+O267)</f>
        <v>31000</v>
      </c>
      <c r="F267" s="90">
        <f>SUM(G267+J267+K267+L267+N267)</f>
        <v>31000</v>
      </c>
      <c r="G267" s="90">
        <f t="shared" si="31"/>
        <v>31000</v>
      </c>
      <c r="H267" s="333">
        <v>30000</v>
      </c>
      <c r="I267" s="333">
        <v>1000</v>
      </c>
      <c r="J267" s="333">
        <v>0</v>
      </c>
      <c r="K267" s="90">
        <v>0</v>
      </c>
      <c r="L267" s="90">
        <v>0</v>
      </c>
      <c r="M267" s="90">
        <v>0</v>
      </c>
      <c r="N267" s="90">
        <v>0</v>
      </c>
      <c r="O267" s="90">
        <v>0</v>
      </c>
      <c r="P267" s="90">
        <v>0</v>
      </c>
      <c r="Q267" s="90">
        <v>0</v>
      </c>
      <c r="R267" s="149">
        <v>0</v>
      </c>
      <c r="S267" s="90">
        <v>0</v>
      </c>
      <c r="T267" s="2"/>
    </row>
    <row r="268" spans="1:20" ht="25.5" customHeight="1">
      <c r="A268" s="47"/>
      <c r="B268" s="92"/>
      <c r="C268" s="92"/>
      <c r="D268" s="185" t="s">
        <v>87</v>
      </c>
      <c r="E268" s="90">
        <f>SUM(F268+O268)</f>
        <v>25440</v>
      </c>
      <c r="F268" s="90">
        <f>SUM(G268+J268+K268+L268+N268)</f>
        <v>25440</v>
      </c>
      <c r="G268" s="90">
        <f t="shared" si="31"/>
        <v>25440</v>
      </c>
      <c r="H268" s="90">
        <v>25440</v>
      </c>
      <c r="I268" s="90">
        <v>0</v>
      </c>
      <c r="J268" s="90">
        <v>0</v>
      </c>
      <c r="K268" s="90">
        <v>0</v>
      </c>
      <c r="L268" s="90">
        <v>0</v>
      </c>
      <c r="M268" s="90">
        <v>0</v>
      </c>
      <c r="N268" s="90">
        <v>0</v>
      </c>
      <c r="O268" s="90">
        <v>0</v>
      </c>
      <c r="P268" s="90">
        <v>0</v>
      </c>
      <c r="Q268" s="179">
        <v>0</v>
      </c>
      <c r="R268" s="179">
        <v>0</v>
      </c>
      <c r="S268" s="179">
        <v>0</v>
      </c>
      <c r="T268" s="2"/>
    </row>
    <row r="269" spans="1:21" ht="17.25" customHeight="1">
      <c r="A269" s="47"/>
      <c r="B269" s="92"/>
      <c r="C269" s="92"/>
      <c r="D269" s="186" t="s">
        <v>86</v>
      </c>
      <c r="E269" s="180">
        <f>E268/E267*100</f>
        <v>82.06451612903226</v>
      </c>
      <c r="F269" s="180">
        <f>F268/F267*100</f>
        <v>82.06451612903226</v>
      </c>
      <c r="G269" s="180">
        <f>G268/G267*100</f>
        <v>82.06451612903226</v>
      </c>
      <c r="H269" s="180">
        <f>H268/H267*100</f>
        <v>84.8</v>
      </c>
      <c r="I269" s="180">
        <f>I268/I267*100</f>
        <v>0</v>
      </c>
      <c r="J269" s="180">
        <v>0</v>
      </c>
      <c r="K269" s="180">
        <v>0</v>
      </c>
      <c r="L269" s="180">
        <v>0</v>
      </c>
      <c r="M269" s="180">
        <v>0</v>
      </c>
      <c r="N269" s="180">
        <v>0</v>
      </c>
      <c r="O269" s="150">
        <v>0</v>
      </c>
      <c r="P269" s="180">
        <v>0</v>
      </c>
      <c r="Q269" s="181">
        <v>0</v>
      </c>
      <c r="R269" s="181">
        <v>0</v>
      </c>
      <c r="S269" s="182">
        <v>0</v>
      </c>
      <c r="T269" s="2"/>
      <c r="U269" s="2"/>
    </row>
    <row r="270" spans="1:21" ht="27" customHeight="1">
      <c r="A270" s="47"/>
      <c r="B270" s="92"/>
      <c r="C270" s="92">
        <v>92109</v>
      </c>
      <c r="D270" s="94" t="s">
        <v>276</v>
      </c>
      <c r="E270" s="90">
        <f>SUM(F270+O270)</f>
        <v>529040.83</v>
      </c>
      <c r="F270" s="90">
        <f>SUM(G270+J270+K270+L270+N270)</f>
        <v>511920</v>
      </c>
      <c r="G270" s="90">
        <f t="shared" si="31"/>
        <v>81920</v>
      </c>
      <c r="H270" s="333">
        <v>0</v>
      </c>
      <c r="I270" s="333">
        <v>81920</v>
      </c>
      <c r="J270" s="333">
        <v>430000</v>
      </c>
      <c r="K270" s="333">
        <v>0</v>
      </c>
      <c r="L270" s="333">
        <v>0</v>
      </c>
      <c r="M270" s="333">
        <v>0</v>
      </c>
      <c r="N270" s="333">
        <v>0</v>
      </c>
      <c r="O270" s="333">
        <v>17120.83</v>
      </c>
      <c r="P270" s="333">
        <v>17120.83</v>
      </c>
      <c r="Q270" s="179">
        <v>0</v>
      </c>
      <c r="R270" s="179">
        <v>0</v>
      </c>
      <c r="S270" s="333">
        <v>0</v>
      </c>
      <c r="T270" s="2"/>
      <c r="U270" s="2"/>
    </row>
    <row r="271" spans="1:21" ht="26.25" customHeight="1">
      <c r="A271" s="47"/>
      <c r="B271" s="92"/>
      <c r="C271" s="92"/>
      <c r="D271" s="185" t="s">
        <v>87</v>
      </c>
      <c r="E271" s="90">
        <f>SUM(F271+O271)</f>
        <v>513486</v>
      </c>
      <c r="F271" s="338">
        <f>SUM(G271+J271+K271+L271+N271)</f>
        <v>496365.17</v>
      </c>
      <c r="G271" s="90">
        <f>+SUM(H271+I271)</f>
        <v>66365.17</v>
      </c>
      <c r="H271" s="90">
        <v>0</v>
      </c>
      <c r="I271" s="90">
        <v>66365.17</v>
      </c>
      <c r="J271" s="333">
        <v>430000</v>
      </c>
      <c r="K271" s="90">
        <v>0</v>
      </c>
      <c r="L271" s="90">
        <v>0</v>
      </c>
      <c r="M271" s="90">
        <v>0</v>
      </c>
      <c r="N271" s="90">
        <v>0</v>
      </c>
      <c r="O271" s="333">
        <v>17120.83</v>
      </c>
      <c r="P271" s="333">
        <v>17120.83</v>
      </c>
      <c r="Q271" s="179">
        <v>0</v>
      </c>
      <c r="R271" s="179">
        <v>0</v>
      </c>
      <c r="S271" s="179">
        <v>0</v>
      </c>
      <c r="T271" s="2"/>
      <c r="U271" s="2"/>
    </row>
    <row r="272" spans="1:21" ht="15.75" customHeight="1">
      <c r="A272" s="47"/>
      <c r="B272" s="92"/>
      <c r="C272" s="92"/>
      <c r="D272" s="186" t="s">
        <v>86</v>
      </c>
      <c r="E272" s="180">
        <f aca="true" t="shared" si="37" ref="E272:J272">E271/E270*100</f>
        <v>97.05980538401924</v>
      </c>
      <c r="F272" s="180">
        <f t="shared" si="37"/>
        <v>96.96147249570245</v>
      </c>
      <c r="G272" s="180">
        <f t="shared" si="37"/>
        <v>81.01217041015624</v>
      </c>
      <c r="H272" s="180">
        <v>0</v>
      </c>
      <c r="I272" s="180">
        <f t="shared" si="37"/>
        <v>81.01217041015624</v>
      </c>
      <c r="J272" s="180">
        <f t="shared" si="37"/>
        <v>100</v>
      </c>
      <c r="K272" s="180">
        <v>0</v>
      </c>
      <c r="L272" s="180">
        <v>0</v>
      </c>
      <c r="M272" s="180">
        <v>0</v>
      </c>
      <c r="N272" s="180">
        <v>0</v>
      </c>
      <c r="O272" s="180">
        <f>O271/O270*100</f>
        <v>100</v>
      </c>
      <c r="P272" s="180">
        <f>P271/P270*100</f>
        <v>100</v>
      </c>
      <c r="Q272" s="181">
        <v>0</v>
      </c>
      <c r="R272" s="181">
        <v>0</v>
      </c>
      <c r="S272" s="182">
        <v>0</v>
      </c>
      <c r="T272" s="2"/>
      <c r="U272" s="2"/>
    </row>
    <row r="273" spans="1:21" ht="17.25" customHeight="1">
      <c r="A273" s="47"/>
      <c r="B273" s="92"/>
      <c r="C273" s="92">
        <v>92116</v>
      </c>
      <c r="D273" s="94" t="s">
        <v>277</v>
      </c>
      <c r="E273" s="90">
        <f>SUM(F273+O273)</f>
        <v>263000</v>
      </c>
      <c r="F273" s="90">
        <f>SUM(G273+J273+K273+L273+N273)</f>
        <v>263000</v>
      </c>
      <c r="G273" s="90">
        <f t="shared" si="31"/>
        <v>0</v>
      </c>
      <c r="H273" s="333">
        <v>0</v>
      </c>
      <c r="I273" s="333">
        <v>0</v>
      </c>
      <c r="J273" s="333">
        <v>263000</v>
      </c>
      <c r="K273" s="333">
        <v>0</v>
      </c>
      <c r="L273" s="333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149">
        <v>0</v>
      </c>
      <c r="S273" s="90">
        <v>0</v>
      </c>
      <c r="T273" s="184"/>
      <c r="U273" s="2"/>
    </row>
    <row r="274" spans="1:21" ht="28.5" customHeight="1">
      <c r="A274" s="47"/>
      <c r="B274" s="92"/>
      <c r="C274" s="92"/>
      <c r="D274" s="185" t="s">
        <v>87</v>
      </c>
      <c r="E274" s="90">
        <f>SUM(F274+O274)</f>
        <v>263000</v>
      </c>
      <c r="F274" s="90">
        <f>SUM(G274+J274+K274+L274+N274)</f>
        <v>263000</v>
      </c>
      <c r="G274" s="90">
        <f t="shared" si="31"/>
        <v>0</v>
      </c>
      <c r="H274" s="90">
        <v>0</v>
      </c>
      <c r="I274" s="90">
        <v>0</v>
      </c>
      <c r="J274" s="333">
        <v>263000</v>
      </c>
      <c r="K274" s="90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179">
        <v>0</v>
      </c>
      <c r="R274" s="179">
        <v>0</v>
      </c>
      <c r="S274" s="179">
        <v>0</v>
      </c>
      <c r="T274" s="2"/>
      <c r="U274" s="2"/>
    </row>
    <row r="275" spans="1:20" ht="17.25" customHeight="1">
      <c r="A275" s="47"/>
      <c r="B275" s="92"/>
      <c r="C275" s="92"/>
      <c r="D275" s="186" t="s">
        <v>86</v>
      </c>
      <c r="E275" s="180">
        <f>E274/E273*100</f>
        <v>100</v>
      </c>
      <c r="F275" s="180">
        <f>F274/F273*100</f>
        <v>100</v>
      </c>
      <c r="G275" s="90">
        <f t="shared" si="31"/>
        <v>0</v>
      </c>
      <c r="H275" s="180">
        <v>0</v>
      </c>
      <c r="I275" s="180">
        <v>0</v>
      </c>
      <c r="J275" s="180">
        <f>J274/J273*100</f>
        <v>100</v>
      </c>
      <c r="K275" s="180">
        <v>0</v>
      </c>
      <c r="L275" s="180">
        <v>0</v>
      </c>
      <c r="M275" s="180">
        <v>0</v>
      </c>
      <c r="N275" s="180">
        <v>0</v>
      </c>
      <c r="O275" s="150">
        <v>0</v>
      </c>
      <c r="P275" s="180">
        <v>0</v>
      </c>
      <c r="Q275" s="181">
        <v>0</v>
      </c>
      <c r="R275" s="181">
        <v>0</v>
      </c>
      <c r="S275" s="182">
        <v>0</v>
      </c>
      <c r="T275" s="2"/>
    </row>
    <row r="276" spans="1:20" ht="25.5" customHeight="1">
      <c r="A276" s="95"/>
      <c r="B276" s="92"/>
      <c r="C276" s="92">
        <v>92195</v>
      </c>
      <c r="D276" s="94" t="s">
        <v>231</v>
      </c>
      <c r="E276" s="90">
        <f>SUM(F276+O276)</f>
        <v>1308.11</v>
      </c>
      <c r="F276" s="90">
        <f>SUM(G276+J276+K276+L276+N276)</f>
        <v>1308.11</v>
      </c>
      <c r="G276" s="90">
        <f t="shared" si="31"/>
        <v>1308.11</v>
      </c>
      <c r="H276" s="333">
        <v>0</v>
      </c>
      <c r="I276" s="333">
        <v>1308.11</v>
      </c>
      <c r="J276" s="333">
        <v>0</v>
      </c>
      <c r="K276" s="333">
        <v>0</v>
      </c>
      <c r="L276" s="333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149">
        <v>0</v>
      </c>
      <c r="S276" s="90">
        <v>0</v>
      </c>
      <c r="T276" s="2"/>
    </row>
    <row r="277" spans="1:20" ht="29.25" customHeight="1">
      <c r="A277" s="95"/>
      <c r="B277" s="92"/>
      <c r="C277" s="92"/>
      <c r="D277" s="185" t="s">
        <v>87</v>
      </c>
      <c r="E277" s="90">
        <f>SUM(F277+O277)</f>
        <v>0</v>
      </c>
      <c r="F277" s="90">
        <f>SUM(G277+J277+K277+L277+N277)</f>
        <v>0</v>
      </c>
      <c r="G277" s="90">
        <f t="shared" si="31"/>
        <v>0</v>
      </c>
      <c r="H277" s="90">
        <v>0</v>
      </c>
      <c r="I277" s="90">
        <v>0</v>
      </c>
      <c r="J277" s="90">
        <v>0</v>
      </c>
      <c r="K277" s="90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179">
        <v>0</v>
      </c>
      <c r="R277" s="179">
        <v>0</v>
      </c>
      <c r="S277" s="179">
        <v>0</v>
      </c>
      <c r="T277" s="2"/>
    </row>
    <row r="278" spans="1:20" ht="17.25" customHeight="1">
      <c r="A278" s="47"/>
      <c r="B278" s="92"/>
      <c r="C278" s="92"/>
      <c r="D278" s="186" t="s">
        <v>86</v>
      </c>
      <c r="E278" s="180">
        <f>E277/E276*100</f>
        <v>0</v>
      </c>
      <c r="F278" s="180">
        <f>F277/F276*100</f>
        <v>0</v>
      </c>
      <c r="G278" s="180">
        <f>G277/G276*100</f>
        <v>0</v>
      </c>
      <c r="H278" s="180">
        <v>0</v>
      </c>
      <c r="I278" s="180">
        <f>I277/I276*100</f>
        <v>0</v>
      </c>
      <c r="J278" s="180">
        <v>0</v>
      </c>
      <c r="K278" s="180">
        <v>0</v>
      </c>
      <c r="L278" s="180">
        <v>0</v>
      </c>
      <c r="M278" s="180">
        <v>0</v>
      </c>
      <c r="N278" s="180">
        <v>0</v>
      </c>
      <c r="O278" s="150">
        <v>0</v>
      </c>
      <c r="P278" s="180">
        <v>0</v>
      </c>
      <c r="Q278" s="181">
        <v>0</v>
      </c>
      <c r="R278" s="181">
        <v>0</v>
      </c>
      <c r="S278" s="182">
        <v>0</v>
      </c>
      <c r="T278" s="2"/>
    </row>
    <row r="279" spans="1:20" ht="80.25" customHeight="1">
      <c r="A279" s="47"/>
      <c r="B279" s="88">
        <v>925</v>
      </c>
      <c r="C279" s="92"/>
      <c r="D279" s="308" t="s">
        <v>289</v>
      </c>
      <c r="E279" s="86">
        <f>SUM(F279+O279)</f>
        <v>68000</v>
      </c>
      <c r="F279" s="86">
        <f>SUM(G279+J279+K279+L279+N279)</f>
        <v>68000</v>
      </c>
      <c r="G279" s="86">
        <f>+SUM(H279+I279)</f>
        <v>68000</v>
      </c>
      <c r="H279" s="147">
        <f aca="true" t="shared" si="38" ref="H279:P279">SUM(H282)</f>
        <v>0</v>
      </c>
      <c r="I279" s="147">
        <f t="shared" si="38"/>
        <v>68000</v>
      </c>
      <c r="J279" s="147">
        <f t="shared" si="38"/>
        <v>0</v>
      </c>
      <c r="K279" s="147">
        <f t="shared" si="38"/>
        <v>0</v>
      </c>
      <c r="L279" s="147">
        <f t="shared" si="38"/>
        <v>0</v>
      </c>
      <c r="M279" s="147">
        <f t="shared" si="38"/>
        <v>0</v>
      </c>
      <c r="N279" s="147">
        <f t="shared" si="38"/>
        <v>0</v>
      </c>
      <c r="O279" s="147">
        <f t="shared" si="38"/>
        <v>0</v>
      </c>
      <c r="P279" s="147">
        <f t="shared" si="38"/>
        <v>0</v>
      </c>
      <c r="Q279" s="86">
        <v>0</v>
      </c>
      <c r="R279" s="334">
        <v>0</v>
      </c>
      <c r="S279" s="86">
        <v>0</v>
      </c>
      <c r="T279" s="2"/>
    </row>
    <row r="280" spans="1:20" ht="25.5" customHeight="1">
      <c r="A280" s="47"/>
      <c r="B280" s="92"/>
      <c r="C280" s="92"/>
      <c r="D280" s="315" t="s">
        <v>87</v>
      </c>
      <c r="E280" s="86">
        <f>SUM(F280+O280)</f>
        <v>66722.4</v>
      </c>
      <c r="F280" s="86">
        <f>SUM(G280+J280+K280+L280+N280)</f>
        <v>66722.4</v>
      </c>
      <c r="G280" s="86">
        <f>+SUM(H280+I280)</f>
        <v>66722.4</v>
      </c>
      <c r="H280" s="147">
        <v>0</v>
      </c>
      <c r="I280" s="147">
        <f>SUM(I283)</f>
        <v>66722.4</v>
      </c>
      <c r="J280" s="147">
        <f>SUM(J283)</f>
        <v>0</v>
      </c>
      <c r="K280" s="147">
        <v>0</v>
      </c>
      <c r="L280" s="147">
        <v>0</v>
      </c>
      <c r="M280" s="147">
        <v>0</v>
      </c>
      <c r="N280" s="147">
        <v>0</v>
      </c>
      <c r="O280" s="147">
        <v>0</v>
      </c>
      <c r="P280" s="147">
        <v>0</v>
      </c>
      <c r="Q280" s="86">
        <v>0</v>
      </c>
      <c r="R280" s="334">
        <v>0</v>
      </c>
      <c r="S280" s="86">
        <v>0</v>
      </c>
      <c r="T280" s="2"/>
    </row>
    <row r="281" spans="1:20" ht="19.5" customHeight="1">
      <c r="A281" s="47"/>
      <c r="B281" s="92"/>
      <c r="C281" s="92"/>
      <c r="D281" s="316" t="s">
        <v>86</v>
      </c>
      <c r="E281" s="313">
        <f>E280/E279*100</f>
        <v>98.12117647058822</v>
      </c>
      <c r="F281" s="313">
        <f>F280/F279*100</f>
        <v>98.12117647058822</v>
      </c>
      <c r="G281" s="313">
        <f>G280/G279*100</f>
        <v>98.12117647058822</v>
      </c>
      <c r="H281" s="313">
        <v>0</v>
      </c>
      <c r="I281" s="313">
        <f>I280/I279*100</f>
        <v>98.12117647058822</v>
      </c>
      <c r="J281" s="313">
        <v>0</v>
      </c>
      <c r="K281" s="313">
        <v>0</v>
      </c>
      <c r="L281" s="313">
        <v>0</v>
      </c>
      <c r="M281" s="313">
        <v>0</v>
      </c>
      <c r="N281" s="313">
        <v>0</v>
      </c>
      <c r="O281" s="147">
        <v>0</v>
      </c>
      <c r="P281" s="313">
        <v>0</v>
      </c>
      <c r="Q281" s="317">
        <v>0</v>
      </c>
      <c r="R281" s="317">
        <v>0</v>
      </c>
      <c r="S281" s="314">
        <v>0</v>
      </c>
      <c r="T281" s="2"/>
    </row>
    <row r="282" spans="1:20" ht="28.5" customHeight="1">
      <c r="A282" s="95"/>
      <c r="B282" s="92"/>
      <c r="C282" s="92">
        <v>92503</v>
      </c>
      <c r="D282" s="309" t="s">
        <v>288</v>
      </c>
      <c r="E282" s="90">
        <f>SUM(F282+O282)</f>
        <v>68000</v>
      </c>
      <c r="F282" s="90">
        <f>SUM(G282+J282+K282+L282+N282)</f>
        <v>68000</v>
      </c>
      <c r="G282" s="90">
        <f>+SUM(H282+I282)</f>
        <v>68000</v>
      </c>
      <c r="H282" s="333">
        <v>0</v>
      </c>
      <c r="I282" s="333">
        <v>68000</v>
      </c>
      <c r="J282" s="333">
        <v>0</v>
      </c>
      <c r="K282" s="333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149">
        <v>0</v>
      </c>
      <c r="S282" s="90">
        <v>0</v>
      </c>
      <c r="T282" s="2"/>
    </row>
    <row r="283" spans="1:20" ht="24.75" customHeight="1">
      <c r="A283" s="95"/>
      <c r="B283" s="92"/>
      <c r="C283" s="92"/>
      <c r="D283" s="185" t="s">
        <v>87</v>
      </c>
      <c r="E283" s="90">
        <f>SUM(F283+O283)</f>
        <v>66722.4</v>
      </c>
      <c r="F283" s="90">
        <f>SUM(G283+J283+K283+L283+N283)</f>
        <v>66722.4</v>
      </c>
      <c r="G283" s="90">
        <f>+SUM(H283+I283)</f>
        <v>66722.4</v>
      </c>
      <c r="H283" s="90">
        <v>0</v>
      </c>
      <c r="I283" s="90">
        <v>66722.4</v>
      </c>
      <c r="J283" s="90">
        <v>0</v>
      </c>
      <c r="K283" s="90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179">
        <v>0</v>
      </c>
      <c r="R283" s="179">
        <v>0</v>
      </c>
      <c r="S283" s="179">
        <v>0</v>
      </c>
      <c r="T283" s="2"/>
    </row>
    <row r="284" spans="1:20" ht="18.75" customHeight="1">
      <c r="A284" s="95"/>
      <c r="B284" s="92"/>
      <c r="C284" s="92"/>
      <c r="D284" s="186" t="s">
        <v>86</v>
      </c>
      <c r="E284" s="180">
        <f>E283/E282*100</f>
        <v>98.12117647058822</v>
      </c>
      <c r="F284" s="180">
        <f>F283/F282*100</f>
        <v>98.12117647058822</v>
      </c>
      <c r="G284" s="180">
        <f>G283/G282*100</f>
        <v>98.12117647058822</v>
      </c>
      <c r="H284" s="180">
        <v>0</v>
      </c>
      <c r="I284" s="180">
        <f>I283/I282*100</f>
        <v>98.12117647058822</v>
      </c>
      <c r="J284" s="180">
        <v>0</v>
      </c>
      <c r="K284" s="180">
        <v>0</v>
      </c>
      <c r="L284" s="180">
        <v>0</v>
      </c>
      <c r="M284" s="180">
        <v>0</v>
      </c>
      <c r="N284" s="180">
        <v>0</v>
      </c>
      <c r="O284" s="150">
        <v>0</v>
      </c>
      <c r="P284" s="180">
        <v>0</v>
      </c>
      <c r="Q284" s="181">
        <v>0</v>
      </c>
      <c r="R284" s="181">
        <v>0</v>
      </c>
      <c r="S284" s="182">
        <v>0</v>
      </c>
      <c r="T284" s="2"/>
    </row>
    <row r="285" spans="1:20" ht="21.75" customHeight="1">
      <c r="A285" s="47"/>
      <c r="B285" s="88">
        <v>926</v>
      </c>
      <c r="C285" s="88"/>
      <c r="D285" s="89" t="s">
        <v>278</v>
      </c>
      <c r="E285" s="86">
        <f>SUM(F285+O285)</f>
        <v>210200</v>
      </c>
      <c r="F285" s="86">
        <f>SUM(G285+J285+K285+L285+N285)</f>
        <v>210200</v>
      </c>
      <c r="G285" s="86">
        <f>+SUM(H285+I285)</f>
        <v>30200</v>
      </c>
      <c r="H285" s="147">
        <f>SUM(H288+H291)</f>
        <v>0</v>
      </c>
      <c r="I285" s="147">
        <f aca="true" t="shared" si="39" ref="I285:P286">SUM(I288+I291)</f>
        <v>30200</v>
      </c>
      <c r="J285" s="147">
        <f t="shared" si="39"/>
        <v>180000</v>
      </c>
      <c r="K285" s="147">
        <f t="shared" si="39"/>
        <v>0</v>
      </c>
      <c r="L285" s="147">
        <f t="shared" si="39"/>
        <v>0</v>
      </c>
      <c r="M285" s="147">
        <f t="shared" si="39"/>
        <v>0</v>
      </c>
      <c r="N285" s="147">
        <f t="shared" si="39"/>
        <v>0</v>
      </c>
      <c r="O285" s="147">
        <f t="shared" si="39"/>
        <v>0</v>
      </c>
      <c r="P285" s="147">
        <f t="shared" si="39"/>
        <v>0</v>
      </c>
      <c r="Q285" s="86">
        <v>0</v>
      </c>
      <c r="R285" s="334">
        <v>0</v>
      </c>
      <c r="S285" s="86">
        <v>0</v>
      </c>
      <c r="T285" s="2"/>
    </row>
    <row r="286" spans="1:20" ht="24.75" customHeight="1">
      <c r="A286" s="47"/>
      <c r="B286" s="88"/>
      <c r="C286" s="88"/>
      <c r="D286" s="315" t="s">
        <v>87</v>
      </c>
      <c r="E286" s="86">
        <f>SUM(F286+O286)</f>
        <v>198027.88</v>
      </c>
      <c r="F286" s="86">
        <f>SUM(G286+J286+K286+L286+N286)</f>
        <v>198027.88</v>
      </c>
      <c r="G286" s="86">
        <f>+SUM(H286+I286)</f>
        <v>18027.88</v>
      </c>
      <c r="H286" s="147">
        <f>SUM(H289+H292)</f>
        <v>0</v>
      </c>
      <c r="I286" s="147">
        <f t="shared" si="39"/>
        <v>18027.88</v>
      </c>
      <c r="J286" s="147">
        <f t="shared" si="39"/>
        <v>180000</v>
      </c>
      <c r="K286" s="147">
        <f t="shared" si="39"/>
        <v>0</v>
      </c>
      <c r="L286" s="147">
        <f t="shared" si="39"/>
        <v>0</v>
      </c>
      <c r="M286" s="147">
        <f t="shared" si="39"/>
        <v>0</v>
      </c>
      <c r="N286" s="147">
        <f t="shared" si="39"/>
        <v>0</v>
      </c>
      <c r="O286" s="147">
        <f t="shared" si="39"/>
        <v>0</v>
      </c>
      <c r="P286" s="147">
        <f t="shared" si="39"/>
        <v>0</v>
      </c>
      <c r="Q286" s="86">
        <v>0</v>
      </c>
      <c r="R286" s="334">
        <v>0</v>
      </c>
      <c r="S286" s="86">
        <v>0</v>
      </c>
      <c r="T286" s="2"/>
    </row>
    <row r="287" spans="1:20" ht="18.75" customHeight="1">
      <c r="A287" s="47"/>
      <c r="B287" s="88"/>
      <c r="C287" s="88"/>
      <c r="D287" s="316" t="s">
        <v>86</v>
      </c>
      <c r="E287" s="313">
        <f>E286/E285*100</f>
        <v>94.20926736441486</v>
      </c>
      <c r="F287" s="313">
        <f>F286/F285*100</f>
        <v>94.20926736441486</v>
      </c>
      <c r="G287" s="313">
        <f>G286/G285*100</f>
        <v>59.69496688741722</v>
      </c>
      <c r="H287" s="313">
        <v>0</v>
      </c>
      <c r="I287" s="313">
        <f>I286/I285*100</f>
        <v>59.69496688741722</v>
      </c>
      <c r="J287" s="313">
        <f>J286/J285*100</f>
        <v>100</v>
      </c>
      <c r="K287" s="313">
        <v>0</v>
      </c>
      <c r="L287" s="313">
        <v>0</v>
      </c>
      <c r="M287" s="313">
        <v>0</v>
      </c>
      <c r="N287" s="313">
        <v>0</v>
      </c>
      <c r="O287" s="313">
        <v>0</v>
      </c>
      <c r="P287" s="313">
        <v>0</v>
      </c>
      <c r="Q287" s="317">
        <v>0</v>
      </c>
      <c r="R287" s="317">
        <v>0</v>
      </c>
      <c r="S287" s="314">
        <v>0</v>
      </c>
      <c r="T287" s="2"/>
    </row>
    <row r="288" spans="1:20" ht="19.5" customHeight="1">
      <c r="A288" s="47"/>
      <c r="B288" s="88"/>
      <c r="C288" s="92">
        <v>92601</v>
      </c>
      <c r="D288" s="94" t="s">
        <v>332</v>
      </c>
      <c r="E288" s="90">
        <f>SUM(F288+O288)</f>
        <v>7800</v>
      </c>
      <c r="F288" s="90">
        <f>SUM(G288+J288+K288+L288+N288)</f>
        <v>7800</v>
      </c>
      <c r="G288" s="90">
        <f>+SUM(H288+I288)</f>
        <v>7800</v>
      </c>
      <c r="H288" s="333">
        <v>0</v>
      </c>
      <c r="I288" s="333">
        <v>7800</v>
      </c>
      <c r="J288" s="333">
        <v>0</v>
      </c>
      <c r="K288" s="90">
        <v>0</v>
      </c>
      <c r="L288" s="90">
        <v>0</v>
      </c>
      <c r="M288" s="90">
        <v>0</v>
      </c>
      <c r="N288" s="90">
        <v>0</v>
      </c>
      <c r="O288" s="90">
        <v>0</v>
      </c>
      <c r="P288" s="90">
        <v>0</v>
      </c>
      <c r="Q288" s="90">
        <v>0</v>
      </c>
      <c r="R288" s="149">
        <v>0</v>
      </c>
      <c r="S288" s="90">
        <v>0</v>
      </c>
      <c r="T288" s="184"/>
    </row>
    <row r="289" spans="1:20" ht="27.75" customHeight="1">
      <c r="A289" s="47"/>
      <c r="B289" s="88"/>
      <c r="C289" s="92"/>
      <c r="D289" s="185" t="s">
        <v>87</v>
      </c>
      <c r="E289" s="90">
        <f>SUM(F289+O289)</f>
        <v>7684.79</v>
      </c>
      <c r="F289" s="90">
        <f>SUM(G289+J289+K289+L289+N289)</f>
        <v>7684.79</v>
      </c>
      <c r="G289" s="90">
        <f>+SUM(H289+I289)</f>
        <v>7684.79</v>
      </c>
      <c r="H289" s="90">
        <v>0</v>
      </c>
      <c r="I289" s="90">
        <v>7684.79</v>
      </c>
      <c r="J289" s="332">
        <v>0</v>
      </c>
      <c r="K289" s="90">
        <v>0</v>
      </c>
      <c r="L289" s="90">
        <v>0</v>
      </c>
      <c r="M289" s="90">
        <v>0</v>
      </c>
      <c r="N289" s="90">
        <v>0</v>
      </c>
      <c r="O289" s="90">
        <v>0</v>
      </c>
      <c r="P289" s="90">
        <v>0</v>
      </c>
      <c r="Q289" s="179">
        <v>0</v>
      </c>
      <c r="R289" s="179">
        <v>0</v>
      </c>
      <c r="S289" s="179">
        <v>0</v>
      </c>
      <c r="T289" s="184"/>
    </row>
    <row r="290" spans="1:20" ht="15.75" customHeight="1">
      <c r="A290" s="47"/>
      <c r="B290" s="88"/>
      <c r="C290" s="92"/>
      <c r="D290" s="186" t="s">
        <v>86</v>
      </c>
      <c r="E290" s="180">
        <f>E289/E288*100</f>
        <v>98.52294871794872</v>
      </c>
      <c r="F290" s="180">
        <f>F289/F288*100</f>
        <v>98.52294871794872</v>
      </c>
      <c r="G290" s="180">
        <f>G289/G288*100</f>
        <v>98.52294871794872</v>
      </c>
      <c r="H290" s="180">
        <v>0</v>
      </c>
      <c r="I290" s="180">
        <f>I289/I288*100</f>
        <v>98.52294871794872</v>
      </c>
      <c r="J290" s="180">
        <v>0</v>
      </c>
      <c r="K290" s="180">
        <v>0</v>
      </c>
      <c r="L290" s="180">
        <v>0</v>
      </c>
      <c r="M290" s="180">
        <v>0</v>
      </c>
      <c r="N290" s="180">
        <v>0</v>
      </c>
      <c r="O290" s="150">
        <v>0</v>
      </c>
      <c r="P290" s="180">
        <v>0</v>
      </c>
      <c r="Q290" s="181">
        <v>0</v>
      </c>
      <c r="R290" s="181">
        <v>0</v>
      </c>
      <c r="S290" s="182">
        <v>0</v>
      </c>
      <c r="T290" s="2"/>
    </row>
    <row r="291" spans="1:20" ht="24.75" customHeight="1">
      <c r="A291" s="47"/>
      <c r="B291" s="88"/>
      <c r="C291" s="92">
        <v>92605</v>
      </c>
      <c r="D291" s="94" t="s">
        <v>279</v>
      </c>
      <c r="E291" s="90">
        <f>SUM(F291+O291)</f>
        <v>202400</v>
      </c>
      <c r="F291" s="90">
        <f>SUM(G291+J291+K291+L291+N291)</f>
        <v>202400</v>
      </c>
      <c r="G291" s="90">
        <f>+SUM(H291+I291)</f>
        <v>22400</v>
      </c>
      <c r="H291" s="333">
        <v>0</v>
      </c>
      <c r="I291" s="333">
        <v>22400</v>
      </c>
      <c r="J291" s="333">
        <v>180000</v>
      </c>
      <c r="K291" s="90">
        <v>0</v>
      </c>
      <c r="L291" s="90">
        <v>0</v>
      </c>
      <c r="M291" s="90">
        <v>0</v>
      </c>
      <c r="N291" s="90">
        <v>0</v>
      </c>
      <c r="O291" s="90">
        <v>0</v>
      </c>
      <c r="P291" s="90">
        <v>0</v>
      </c>
      <c r="Q291" s="90">
        <v>0</v>
      </c>
      <c r="R291" s="149">
        <v>0</v>
      </c>
      <c r="S291" s="90">
        <v>0</v>
      </c>
      <c r="T291" s="2"/>
    </row>
    <row r="292" spans="1:20" ht="24.75" customHeight="1">
      <c r="A292" s="47"/>
      <c r="B292" s="88"/>
      <c r="C292" s="92"/>
      <c r="D292" s="185" t="s">
        <v>87</v>
      </c>
      <c r="E292" s="90">
        <f>SUM(F292+O292)</f>
        <v>190343.09</v>
      </c>
      <c r="F292" s="90">
        <f>SUM(G292+J292+K292+L292+N292)</f>
        <v>190343.09</v>
      </c>
      <c r="G292" s="90">
        <f>+SUM(H292+I292)</f>
        <v>10343.09</v>
      </c>
      <c r="H292" s="90">
        <v>0</v>
      </c>
      <c r="I292" s="90">
        <v>10343.09</v>
      </c>
      <c r="J292" s="332">
        <v>180000</v>
      </c>
      <c r="K292" s="90">
        <v>0</v>
      </c>
      <c r="L292" s="90">
        <v>0</v>
      </c>
      <c r="M292" s="90">
        <v>0</v>
      </c>
      <c r="N292" s="90">
        <v>0</v>
      </c>
      <c r="O292" s="90">
        <v>0</v>
      </c>
      <c r="P292" s="90">
        <v>0</v>
      </c>
      <c r="Q292" s="179">
        <v>0</v>
      </c>
      <c r="R292" s="179">
        <v>0</v>
      </c>
      <c r="S292" s="179">
        <v>0</v>
      </c>
      <c r="T292" s="2"/>
    </row>
    <row r="293" spans="1:20" ht="21" customHeight="1">
      <c r="A293" s="47"/>
      <c r="B293" s="88"/>
      <c r="C293" s="92"/>
      <c r="D293" s="186" t="s">
        <v>86</v>
      </c>
      <c r="E293" s="180">
        <f>E292/E291*100</f>
        <v>94.04302865612648</v>
      </c>
      <c r="F293" s="180">
        <f>F292/F291*100</f>
        <v>94.04302865612648</v>
      </c>
      <c r="G293" s="180">
        <f>G292/G291*100</f>
        <v>46.17450892857143</v>
      </c>
      <c r="H293" s="180">
        <v>0</v>
      </c>
      <c r="I293" s="180">
        <f>I292/I291*100</f>
        <v>46.17450892857143</v>
      </c>
      <c r="J293" s="180">
        <f>J292/J291*100</f>
        <v>100</v>
      </c>
      <c r="K293" s="322">
        <v>0</v>
      </c>
      <c r="L293" s="180">
        <v>0</v>
      </c>
      <c r="M293" s="180">
        <v>0</v>
      </c>
      <c r="N293" s="180">
        <v>0</v>
      </c>
      <c r="O293" s="150">
        <v>0</v>
      </c>
      <c r="P293" s="180">
        <v>0</v>
      </c>
      <c r="Q293" s="181">
        <v>0</v>
      </c>
      <c r="R293" s="181">
        <v>0</v>
      </c>
      <c r="S293" s="182">
        <v>0</v>
      </c>
      <c r="T293" s="2"/>
    </row>
    <row r="294" spans="1:20" ht="27.75" customHeight="1">
      <c r="A294" s="47"/>
      <c r="B294" s="129"/>
      <c r="C294" s="129"/>
      <c r="D294" s="310" t="s">
        <v>158</v>
      </c>
      <c r="E294" s="339">
        <f>SUM(F294+O294)</f>
        <v>52005159.620000005</v>
      </c>
      <c r="F294" s="339">
        <f>SUM(G294+J294+K294+L294+N294)</f>
        <v>46178044.120000005</v>
      </c>
      <c r="G294" s="339">
        <f>+SUM(H294+I294)</f>
        <v>29807133.39</v>
      </c>
      <c r="H294" s="339">
        <f>SUM(H12+H24+H30+H51+H57+H66+H87+H96+H108+H114+H123+H156+H168+H204+H210+H231+H264+H285)</f>
        <v>18108166.51</v>
      </c>
      <c r="I294" s="339">
        <f>SUM(I12+I24+I30+I51+I57+I66+I87+I96+I108+I114+I123+I156+I168+I204+I210+I231+I264+I279+I285)</f>
        <v>11698966.879999999</v>
      </c>
      <c r="J294" s="339">
        <f aca="true" t="shared" si="40" ref="J294:Q295">SUM(J12+J24+J30+J51+J57+J66+J87+J96+J108+J114+J123+J156+J168+J204+J210+J231+J264+J285)</f>
        <v>1436830</v>
      </c>
      <c r="K294" s="339">
        <f t="shared" si="40"/>
        <v>14122338.1</v>
      </c>
      <c r="L294" s="339">
        <f t="shared" si="40"/>
        <v>681742.63</v>
      </c>
      <c r="M294" s="339">
        <f t="shared" si="40"/>
        <v>0</v>
      </c>
      <c r="N294" s="339">
        <f t="shared" si="40"/>
        <v>130000</v>
      </c>
      <c r="O294" s="339">
        <f t="shared" si="40"/>
        <v>5827115.5</v>
      </c>
      <c r="P294" s="339">
        <f t="shared" si="40"/>
        <v>5827115.5</v>
      </c>
      <c r="Q294" s="339">
        <f t="shared" si="40"/>
        <v>2194.67</v>
      </c>
      <c r="R294" s="339">
        <f>SUM(R12+R24+R30+R51+R57+R66+R87+R96+R108+R114+R123+R156+R168+R204+R210+R231+R264+R279+R285)</f>
        <v>0</v>
      </c>
      <c r="S294" s="339">
        <f>SUM(S12+S24+S30+S51+S57+S66+S87+S96+S108+S114+S123+S156+S168+S204+S210+S231+S264+S279+S285)</f>
        <v>0</v>
      </c>
      <c r="T294" s="2"/>
    </row>
    <row r="295" spans="1:20" ht="24.75" customHeight="1">
      <c r="A295" s="47"/>
      <c r="B295" s="129"/>
      <c r="C295" s="129"/>
      <c r="D295" s="315" t="s">
        <v>87</v>
      </c>
      <c r="E295" s="339">
        <f>SUM(F295+O295)</f>
        <v>47819198.510000005</v>
      </c>
      <c r="F295" s="339">
        <f>SUM(G295+J295+K295+L295+N295)</f>
        <v>44039848.85</v>
      </c>
      <c r="G295" s="339">
        <f>+SUM(H295+I295)</f>
        <v>27841219.209999993</v>
      </c>
      <c r="H295" s="339">
        <f>SUM(H13+H25+H31+H52+H58+H67+H88+H97+H109+H115+H124+H157+H169+H205+H211+H232+H265+H286)</f>
        <v>17366673.899999995</v>
      </c>
      <c r="I295" s="339">
        <f>SUM(I13+I25+I31+I52+I58+I67+I88+I97+I109+I115+I124+I157+I169+I205+I211+I232+I265+I280+I286)</f>
        <v>10474545.31</v>
      </c>
      <c r="J295" s="339">
        <f t="shared" si="40"/>
        <v>1424039.6600000001</v>
      </c>
      <c r="K295" s="339">
        <f t="shared" si="40"/>
        <v>14059473.08</v>
      </c>
      <c r="L295" s="339">
        <f t="shared" si="40"/>
        <v>623334.2</v>
      </c>
      <c r="M295" s="339">
        <f t="shared" si="40"/>
        <v>0</v>
      </c>
      <c r="N295" s="339">
        <f t="shared" si="40"/>
        <v>91782.7</v>
      </c>
      <c r="O295" s="339">
        <f t="shared" si="40"/>
        <v>3779349.66</v>
      </c>
      <c r="P295" s="339">
        <f t="shared" si="40"/>
        <v>3779349.66</v>
      </c>
      <c r="Q295" s="339">
        <f t="shared" si="40"/>
        <v>0</v>
      </c>
      <c r="R295" s="339">
        <f>SUM(R13+R25+R31+R52+R58+R67+R88+R97+R109+R115+R124+R157+R169+R205+R211+R232+R265+R280+R286)</f>
        <v>0</v>
      </c>
      <c r="S295" s="339">
        <f>SUM(S13+S25+S31+S52+S58+S67+S88+S97+S109+S115+S124+S157+S169+S205+S211+S232+S265+S280+S286)</f>
        <v>0</v>
      </c>
      <c r="T295" s="33"/>
    </row>
    <row r="296" spans="1:20" ht="20.25" customHeight="1">
      <c r="A296" s="47"/>
      <c r="B296" s="129"/>
      <c r="C296" s="129"/>
      <c r="D296" s="316" t="s">
        <v>86</v>
      </c>
      <c r="E296" s="340">
        <f aca="true" t="shared" si="41" ref="E296:L296">E295/E294*100</f>
        <v>91.95087345066013</v>
      </c>
      <c r="F296" s="340">
        <f t="shared" si="41"/>
        <v>95.36967121335064</v>
      </c>
      <c r="G296" s="340">
        <f t="shared" si="41"/>
        <v>93.40455133917858</v>
      </c>
      <c r="H296" s="340">
        <f t="shared" si="41"/>
        <v>95.90520327063192</v>
      </c>
      <c r="I296" s="340">
        <f t="shared" si="41"/>
        <v>89.53393421351409</v>
      </c>
      <c r="J296" s="340">
        <f t="shared" si="41"/>
        <v>99.10982231718437</v>
      </c>
      <c r="K296" s="340">
        <f t="shared" si="41"/>
        <v>99.55485402236617</v>
      </c>
      <c r="L296" s="340">
        <f t="shared" si="41"/>
        <v>91.43248090558748</v>
      </c>
      <c r="M296" s="340">
        <v>0</v>
      </c>
      <c r="N296" s="340">
        <f>N295/N294*100</f>
        <v>70.60207692307692</v>
      </c>
      <c r="O296" s="340">
        <f>O295/O294*100</f>
        <v>64.85798436636446</v>
      </c>
      <c r="P296" s="340">
        <f>P295/P294*100</f>
        <v>64.85798436636446</v>
      </c>
      <c r="Q296" s="340">
        <f>Q295/Q294*100</f>
        <v>0</v>
      </c>
      <c r="R296" s="341">
        <v>0</v>
      </c>
      <c r="S296" s="342">
        <v>0</v>
      </c>
      <c r="T296" s="2"/>
    </row>
    <row r="297" spans="1:9" ht="26.25" customHeight="1">
      <c r="A297" s="47"/>
      <c r="C297" s="33"/>
      <c r="D297" s="33"/>
      <c r="E297" s="33"/>
      <c r="F297" s="33"/>
      <c r="G297" s="33"/>
      <c r="H297" s="33"/>
      <c r="I297" s="33"/>
    </row>
    <row r="298" ht="28.5" customHeight="1">
      <c r="A298" s="47"/>
    </row>
    <row r="299" ht="19.5" customHeight="1">
      <c r="A299" s="47"/>
    </row>
  </sheetData>
  <sheetProtection/>
  <mergeCells count="22">
    <mergeCell ref="D4:P4"/>
    <mergeCell ref="B5:B10"/>
    <mergeCell ref="F5:S5"/>
    <mergeCell ref="M8:M10"/>
    <mergeCell ref="N8:N10"/>
    <mergeCell ref="Q9:Q10"/>
    <mergeCell ref="L8:L10"/>
    <mergeCell ref="G6:N7"/>
    <mergeCell ref="O6:O10"/>
    <mergeCell ref="E5:E10"/>
    <mergeCell ref="D5:D10"/>
    <mergeCell ref="C5:C10"/>
    <mergeCell ref="J8:J10"/>
    <mergeCell ref="K8:K10"/>
    <mergeCell ref="G8:G10"/>
    <mergeCell ref="H8:I9"/>
    <mergeCell ref="P6:S6"/>
    <mergeCell ref="P7:P10"/>
    <mergeCell ref="Q7:Q8"/>
    <mergeCell ref="R7:R10"/>
    <mergeCell ref="S7:S10"/>
    <mergeCell ref="F6:F10"/>
  </mergeCells>
  <printOptions/>
  <pageMargins left="0.1968503937007874" right="0.1968503937007874" top="0.5118110236220472" bottom="0.6692913385826772" header="0.5118110236220472" footer="0.5118110236220472"/>
  <pageSetup horizontalDpi="600" verticalDpi="600" orientation="landscape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7109375" style="32" bestFit="1" customWidth="1"/>
    <col min="2" max="2" width="45.140625" style="32" customWidth="1"/>
    <col min="3" max="3" width="14.00390625" style="32" customWidth="1"/>
    <col min="4" max="4" width="24.140625" style="32" customWidth="1"/>
    <col min="5" max="5" width="20.57421875" style="32" customWidth="1"/>
    <col min="6" max="6" width="15.421875" style="32" customWidth="1"/>
    <col min="7" max="7" width="9.140625" style="32" customWidth="1"/>
    <col min="8" max="16384" width="9.140625" style="32" customWidth="1"/>
  </cols>
  <sheetData>
    <row r="1" spans="1:7" ht="17.25" customHeight="1">
      <c r="A1" s="6"/>
      <c r="B1" s="2" t="s">
        <v>440</v>
      </c>
      <c r="C1" s="2"/>
      <c r="D1" s="12"/>
      <c r="E1" s="12"/>
      <c r="F1" s="12"/>
      <c r="G1" s="48"/>
    </row>
    <row r="2" spans="1:6" ht="12.75" customHeight="1">
      <c r="A2" s="6"/>
      <c r="B2" s="6"/>
      <c r="C2" s="13"/>
      <c r="D2" s="13"/>
      <c r="E2" s="13"/>
      <c r="F2" s="13"/>
    </row>
    <row r="3" spans="1:6" ht="27" customHeight="1">
      <c r="A3" s="348" t="s">
        <v>441</v>
      </c>
      <c r="B3" s="348"/>
      <c r="C3" s="348"/>
      <c r="D3" s="348"/>
      <c r="E3" s="164"/>
      <c r="F3" s="164"/>
    </row>
    <row r="4" spans="1:6" ht="15" customHeight="1">
      <c r="A4" s="349" t="s">
        <v>6</v>
      </c>
      <c r="B4" s="349" t="s">
        <v>7</v>
      </c>
      <c r="C4" s="347" t="s">
        <v>8</v>
      </c>
      <c r="D4" s="347" t="s">
        <v>439</v>
      </c>
      <c r="E4" s="347" t="s">
        <v>442</v>
      </c>
      <c r="F4" s="100"/>
    </row>
    <row r="5" spans="1:6" ht="15" customHeight="1">
      <c r="A5" s="349"/>
      <c r="B5" s="349"/>
      <c r="C5" s="349"/>
      <c r="D5" s="347"/>
      <c r="E5" s="347"/>
      <c r="F5" s="62" t="s">
        <v>86</v>
      </c>
    </row>
    <row r="6" spans="1:6" ht="15.75" customHeight="1">
      <c r="A6" s="349"/>
      <c r="B6" s="349"/>
      <c r="C6" s="349"/>
      <c r="D6" s="347"/>
      <c r="E6" s="347"/>
      <c r="F6" s="63"/>
    </row>
    <row r="7" spans="1:7" s="49" customFormat="1" ht="9.75" customHeight="1">
      <c r="A7" s="201">
        <v>1</v>
      </c>
      <c r="B7" s="201">
        <v>2</v>
      </c>
      <c r="C7" s="201">
        <v>3</v>
      </c>
      <c r="D7" s="202">
        <v>4</v>
      </c>
      <c r="E7" s="202">
        <v>5</v>
      </c>
      <c r="F7" s="202">
        <v>6</v>
      </c>
      <c r="G7" s="203"/>
    </row>
    <row r="8" spans="1:7" s="50" customFormat="1" ht="25.5" customHeight="1">
      <c r="A8" s="75" t="s">
        <v>9</v>
      </c>
      <c r="B8" s="213" t="s">
        <v>10</v>
      </c>
      <c r="C8" s="165"/>
      <c r="D8" s="204">
        <v>55373036.09</v>
      </c>
      <c r="E8" s="60">
        <v>55643699.61</v>
      </c>
      <c r="F8" s="120">
        <f>E8/D8*100</f>
        <v>100.48880021597529</v>
      </c>
      <c r="G8" s="230"/>
    </row>
    <row r="9" spans="1:7" ht="21.75" customHeight="1">
      <c r="A9" s="75" t="s">
        <v>11</v>
      </c>
      <c r="B9" s="213" t="s">
        <v>12</v>
      </c>
      <c r="C9" s="165"/>
      <c r="D9" s="204">
        <v>52005159.62</v>
      </c>
      <c r="E9" s="221">
        <v>47819198.51</v>
      </c>
      <c r="F9" s="120">
        <f>E9/D9*100</f>
        <v>91.95087345066013</v>
      </c>
      <c r="G9" s="6"/>
    </row>
    <row r="10" spans="1:6" ht="24" customHeight="1">
      <c r="A10" s="75" t="s">
        <v>13</v>
      </c>
      <c r="B10" s="213" t="s">
        <v>14</v>
      </c>
      <c r="C10" s="166"/>
      <c r="D10" s="205">
        <v>3367876.47</v>
      </c>
      <c r="E10" s="221">
        <v>7824501.1</v>
      </c>
      <c r="F10" s="120">
        <v>0</v>
      </c>
    </row>
    <row r="11" spans="1:6" ht="27" customHeight="1">
      <c r="A11" s="258"/>
      <c r="B11" s="102" t="s">
        <v>15</v>
      </c>
      <c r="C11" s="247"/>
      <c r="D11" s="200">
        <v>2570689.53</v>
      </c>
      <c r="E11" s="200">
        <v>2570689.53</v>
      </c>
      <c r="F11" s="311">
        <f>E11/D11*100</f>
        <v>100</v>
      </c>
    </row>
    <row r="12" spans="1:6" ht="27.75" customHeight="1">
      <c r="A12" s="11" t="s">
        <v>9</v>
      </c>
      <c r="B12" s="103" t="s">
        <v>16</v>
      </c>
      <c r="C12" s="11" t="s">
        <v>17</v>
      </c>
      <c r="D12" s="167">
        <v>1300000</v>
      </c>
      <c r="E12" s="167">
        <v>1300000</v>
      </c>
      <c r="F12" s="135">
        <f>E12/D12*100</f>
        <v>100</v>
      </c>
    </row>
    <row r="13" spans="1:6" ht="26.25" customHeight="1">
      <c r="A13" s="11" t="s">
        <v>11</v>
      </c>
      <c r="B13" s="65" t="s">
        <v>139</v>
      </c>
      <c r="C13" s="11" t="s">
        <v>17</v>
      </c>
      <c r="D13" s="152"/>
      <c r="E13" s="153"/>
      <c r="F13" s="153"/>
    </row>
    <row r="14" spans="1:6" ht="43.5" customHeight="1">
      <c r="A14" s="11" t="s">
        <v>13</v>
      </c>
      <c r="B14" s="65" t="s">
        <v>140</v>
      </c>
      <c r="C14" s="11" t="s">
        <v>115</v>
      </c>
      <c r="D14" s="151"/>
      <c r="E14" s="152"/>
      <c r="F14" s="154"/>
    </row>
    <row r="15" spans="1:6" ht="49.5" customHeight="1">
      <c r="A15" s="11" t="s">
        <v>18</v>
      </c>
      <c r="B15" s="65" t="s">
        <v>333</v>
      </c>
      <c r="C15" s="11" t="s">
        <v>334</v>
      </c>
      <c r="D15" s="67">
        <v>118015.74</v>
      </c>
      <c r="E15" s="67">
        <v>118015.74</v>
      </c>
      <c r="F15" s="110">
        <f>E15/D15*100</f>
        <v>100</v>
      </c>
    </row>
    <row r="16" spans="1:7" ht="25.5" customHeight="1">
      <c r="A16" s="11" t="s">
        <v>21</v>
      </c>
      <c r="B16" s="65" t="s">
        <v>19</v>
      </c>
      <c r="C16" s="11" t="s">
        <v>20</v>
      </c>
      <c r="D16" s="71"/>
      <c r="E16" s="67"/>
      <c r="F16" s="67"/>
      <c r="G16" s="6"/>
    </row>
    <row r="17" spans="1:7" ht="24.75" customHeight="1">
      <c r="A17" s="104" t="s">
        <v>24</v>
      </c>
      <c r="B17" s="65" t="s">
        <v>22</v>
      </c>
      <c r="C17" s="11" t="s">
        <v>23</v>
      </c>
      <c r="D17" s="168"/>
      <c r="E17" s="67"/>
      <c r="F17" s="169"/>
      <c r="G17" s="6"/>
    </row>
    <row r="18" spans="1:7" ht="25.5" customHeight="1">
      <c r="A18" s="11" t="s">
        <v>27</v>
      </c>
      <c r="B18" s="65" t="s">
        <v>25</v>
      </c>
      <c r="C18" s="11" t="s">
        <v>26</v>
      </c>
      <c r="D18" s="71"/>
      <c r="E18" s="67"/>
      <c r="F18" s="67"/>
      <c r="G18" s="6"/>
    </row>
    <row r="19" spans="1:7" ht="25.5" customHeight="1">
      <c r="A19" s="11" t="s">
        <v>141</v>
      </c>
      <c r="B19" s="65" t="s">
        <v>28</v>
      </c>
      <c r="C19" s="11" t="s">
        <v>29</v>
      </c>
      <c r="D19" s="170"/>
      <c r="E19" s="64"/>
      <c r="F19" s="170"/>
      <c r="G19" s="6"/>
    </row>
    <row r="20" spans="1:7" ht="27" customHeight="1">
      <c r="A20" s="11" t="s">
        <v>335</v>
      </c>
      <c r="B20" s="73" t="s">
        <v>142</v>
      </c>
      <c r="C20" s="11" t="s">
        <v>182</v>
      </c>
      <c r="D20" s="249">
        <v>1152673.79</v>
      </c>
      <c r="E20" s="249">
        <v>1152673.79</v>
      </c>
      <c r="F20" s="110">
        <f>E20/D20*100</f>
        <v>100</v>
      </c>
      <c r="G20" s="6"/>
    </row>
    <row r="21" spans="1:6" ht="24.75" customHeight="1">
      <c r="A21" s="101"/>
      <c r="B21" s="102" t="s">
        <v>30</v>
      </c>
      <c r="C21" s="11"/>
      <c r="D21" s="205">
        <v>5938566</v>
      </c>
      <c r="E21" s="205">
        <v>5938566</v>
      </c>
      <c r="F21" s="115">
        <f>E21/D21*100</f>
        <v>100</v>
      </c>
    </row>
    <row r="22" spans="1:6" ht="26.25" customHeight="1">
      <c r="A22" s="11" t="s">
        <v>9</v>
      </c>
      <c r="B22" s="65" t="s">
        <v>31</v>
      </c>
      <c r="C22" s="11" t="s">
        <v>32</v>
      </c>
      <c r="D22" s="207">
        <v>1952750</v>
      </c>
      <c r="E22" s="207">
        <v>1952750</v>
      </c>
      <c r="F22" s="116">
        <f>E22/D22*100</f>
        <v>100</v>
      </c>
    </row>
    <row r="23" spans="1:6" ht="20.25" customHeight="1">
      <c r="A23" s="11" t="s">
        <v>11</v>
      </c>
      <c r="B23" s="65" t="s">
        <v>33</v>
      </c>
      <c r="C23" s="11" t="s">
        <v>32</v>
      </c>
      <c r="D23" s="67"/>
      <c r="E23" s="46"/>
      <c r="F23" s="116"/>
    </row>
    <row r="24" spans="1:6" ht="55.5" customHeight="1">
      <c r="A24" s="104" t="s">
        <v>13</v>
      </c>
      <c r="B24" s="105" t="s">
        <v>143</v>
      </c>
      <c r="C24" s="104" t="s">
        <v>34</v>
      </c>
      <c r="D24" s="64"/>
      <c r="E24" s="46"/>
      <c r="F24" s="123"/>
    </row>
    <row r="25" spans="1:6" ht="23.25" customHeight="1">
      <c r="A25" s="11" t="s">
        <v>18</v>
      </c>
      <c r="B25" s="65" t="s">
        <v>35</v>
      </c>
      <c r="C25" s="11" t="s">
        <v>36</v>
      </c>
      <c r="D25" s="166"/>
      <c r="E25" s="257"/>
      <c r="F25" s="257"/>
    </row>
    <row r="26" spans="1:6" ht="23.25" customHeight="1">
      <c r="A26" s="252" t="s">
        <v>21</v>
      </c>
      <c r="B26" s="157" t="s">
        <v>443</v>
      </c>
      <c r="C26" s="253" t="s">
        <v>37</v>
      </c>
      <c r="D26" s="251">
        <v>3985816</v>
      </c>
      <c r="E26" s="207">
        <v>3985816</v>
      </c>
      <c r="F26" s="116">
        <f>E26/D26*100</f>
        <v>100</v>
      </c>
    </row>
    <row r="27" spans="1:6" ht="22.5" customHeight="1">
      <c r="A27" s="254" t="s">
        <v>24</v>
      </c>
      <c r="B27" s="255" t="s">
        <v>38</v>
      </c>
      <c r="C27" s="256" t="s">
        <v>39</v>
      </c>
      <c r="D27" s="166"/>
      <c r="E27" s="155"/>
      <c r="F27" s="155"/>
    </row>
    <row r="28" spans="1:6" ht="22.5" customHeight="1">
      <c r="A28" s="254" t="s">
        <v>27</v>
      </c>
      <c r="B28" s="255" t="s">
        <v>444</v>
      </c>
      <c r="C28" s="253" t="s">
        <v>445</v>
      </c>
      <c r="D28" s="166"/>
      <c r="E28" s="155"/>
      <c r="F28" s="155"/>
    </row>
  </sheetData>
  <sheetProtection/>
  <mergeCells count="6">
    <mergeCell ref="E4:E6"/>
    <mergeCell ref="A3:D3"/>
    <mergeCell ref="A4:A6"/>
    <mergeCell ref="B4:B6"/>
    <mergeCell ref="C4:C6"/>
    <mergeCell ref="D4:D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58">
      <selection activeCell="C9" sqref="C9"/>
    </sheetView>
  </sheetViews>
  <sheetFormatPr defaultColWidth="9.140625" defaultRowHeight="12.75"/>
  <cols>
    <col min="1" max="1" width="7.7109375" style="1" customWidth="1"/>
    <col min="2" max="2" width="12.421875" style="1" customWidth="1"/>
    <col min="3" max="3" width="46.7109375" style="1" customWidth="1"/>
    <col min="4" max="4" width="14.28125" style="1" customWidth="1"/>
    <col min="5" max="5" width="14.8515625" style="1" customWidth="1"/>
    <col min="6" max="6" width="15.57421875" style="1" customWidth="1"/>
    <col min="7" max="7" width="15.8515625" style="0" customWidth="1"/>
  </cols>
  <sheetData>
    <row r="1" spans="1:7" ht="15" customHeight="1">
      <c r="A1" s="6"/>
      <c r="B1" s="6"/>
      <c r="C1" s="2" t="s">
        <v>447</v>
      </c>
      <c r="D1" s="2"/>
      <c r="E1" s="12"/>
      <c r="F1" s="12"/>
      <c r="G1" s="12"/>
    </row>
    <row r="2" spans="1:7" ht="48.75" customHeight="1">
      <c r="A2" s="350" t="s">
        <v>45</v>
      </c>
      <c r="B2" s="350"/>
      <c r="C2" s="350"/>
      <c r="D2" s="350"/>
      <c r="E2" s="350"/>
      <c r="F2" s="350"/>
      <c r="G2" s="350"/>
    </row>
    <row r="3" spans="1:7" s="7" customFormat="1" ht="20.25" customHeight="1">
      <c r="A3" s="349" t="s">
        <v>0</v>
      </c>
      <c r="B3" s="351" t="s">
        <v>3</v>
      </c>
      <c r="C3" s="351" t="s">
        <v>42</v>
      </c>
      <c r="D3" s="347" t="s">
        <v>40</v>
      </c>
      <c r="E3" s="347" t="s">
        <v>46</v>
      </c>
      <c r="F3" s="347" t="s">
        <v>41</v>
      </c>
      <c r="G3" s="347"/>
    </row>
    <row r="4" spans="1:7" s="7" customFormat="1" ht="39.75" customHeight="1">
      <c r="A4" s="349"/>
      <c r="B4" s="352"/>
      <c r="C4" s="352"/>
      <c r="D4" s="349"/>
      <c r="E4" s="347"/>
      <c r="F4" s="72" t="s">
        <v>43</v>
      </c>
      <c r="G4" s="72" t="s">
        <v>44</v>
      </c>
    </row>
    <row r="5" spans="1:8" ht="9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2"/>
    </row>
    <row r="6" spans="1:8" ht="21.75" customHeight="1">
      <c r="A6" s="211" t="s">
        <v>57</v>
      </c>
      <c r="B6" s="212"/>
      <c r="C6" s="69" t="s">
        <v>89</v>
      </c>
      <c r="D6" s="60">
        <f aca="true" t="shared" si="0" ref="D6:F7">SUM(D9)</f>
        <v>914895.5</v>
      </c>
      <c r="E6" s="60">
        <f t="shared" si="0"/>
        <v>914895.5</v>
      </c>
      <c r="F6" s="60">
        <f t="shared" si="0"/>
        <v>914895.5</v>
      </c>
      <c r="G6" s="120">
        <v>0</v>
      </c>
      <c r="H6" s="2"/>
    </row>
    <row r="7" spans="1:7" ht="20.25" customHeight="1">
      <c r="A7" s="211"/>
      <c r="B7" s="212"/>
      <c r="C7" s="69" t="s">
        <v>87</v>
      </c>
      <c r="D7" s="60">
        <f t="shared" si="0"/>
        <v>892916.95</v>
      </c>
      <c r="E7" s="60">
        <f t="shared" si="0"/>
        <v>892916.95</v>
      </c>
      <c r="F7" s="60">
        <f t="shared" si="0"/>
        <v>892916.95</v>
      </c>
      <c r="G7" s="120">
        <v>0</v>
      </c>
    </row>
    <row r="8" spans="1:7" ht="18.75" customHeight="1">
      <c r="A8" s="211"/>
      <c r="B8" s="212"/>
      <c r="C8" s="69" t="s">
        <v>86</v>
      </c>
      <c r="D8" s="122">
        <f>D7/D6*100</f>
        <v>97.59769831636508</v>
      </c>
      <c r="E8" s="60">
        <f>SUM(E11)</f>
        <v>97.59769831636508</v>
      </c>
      <c r="F8" s="60">
        <f>SUM(F11)</f>
        <v>97.59769831636508</v>
      </c>
      <c r="G8" s="120">
        <v>0</v>
      </c>
    </row>
    <row r="9" spans="1:7" ht="68.25" customHeight="1">
      <c r="A9" s="272"/>
      <c r="B9" s="206" t="s">
        <v>88</v>
      </c>
      <c r="C9" s="65" t="s">
        <v>109</v>
      </c>
      <c r="D9" s="67">
        <v>914895.5</v>
      </c>
      <c r="E9" s="67">
        <v>914895.5</v>
      </c>
      <c r="F9" s="67">
        <v>914895.5</v>
      </c>
      <c r="G9" s="110">
        <v>0</v>
      </c>
    </row>
    <row r="10" spans="1:7" ht="18.75" customHeight="1">
      <c r="A10" s="272"/>
      <c r="B10" s="206"/>
      <c r="C10" s="65" t="s">
        <v>87</v>
      </c>
      <c r="D10" s="67">
        <v>892916.95</v>
      </c>
      <c r="E10" s="67">
        <v>892916.95</v>
      </c>
      <c r="F10" s="67">
        <v>892916.95</v>
      </c>
      <c r="G10" s="110">
        <v>0</v>
      </c>
    </row>
    <row r="11" spans="1:7" ht="18.75" customHeight="1">
      <c r="A11" s="272"/>
      <c r="B11" s="206"/>
      <c r="C11" s="65" t="s">
        <v>86</v>
      </c>
      <c r="D11" s="123">
        <f>D10/D9*100</f>
        <v>97.59769831636508</v>
      </c>
      <c r="E11" s="123">
        <f>E10/E9*100</f>
        <v>97.59769831636508</v>
      </c>
      <c r="F11" s="123">
        <f>F10/F9*100</f>
        <v>97.59769831636508</v>
      </c>
      <c r="G11" s="110">
        <v>0</v>
      </c>
    </row>
    <row r="12" spans="1:7" ht="18.75" customHeight="1">
      <c r="A12" s="178">
        <v>750</v>
      </c>
      <c r="B12" s="292"/>
      <c r="C12" s="70" t="s">
        <v>92</v>
      </c>
      <c r="D12" s="60">
        <f aca="true" t="shared" si="1" ref="D12:F13">SUM(D15+D18)</f>
        <v>120340</v>
      </c>
      <c r="E12" s="60">
        <f t="shared" si="1"/>
        <v>120340</v>
      </c>
      <c r="F12" s="60">
        <f t="shared" si="1"/>
        <v>120340</v>
      </c>
      <c r="G12" s="120">
        <v>0</v>
      </c>
    </row>
    <row r="13" spans="1:7" ht="18.75" customHeight="1">
      <c r="A13" s="178"/>
      <c r="B13" s="292"/>
      <c r="C13" s="69" t="s">
        <v>87</v>
      </c>
      <c r="D13" s="60">
        <f t="shared" si="1"/>
        <v>120339.94</v>
      </c>
      <c r="E13" s="60">
        <f t="shared" si="1"/>
        <v>120339.94</v>
      </c>
      <c r="F13" s="60">
        <f t="shared" si="1"/>
        <v>120339.94</v>
      </c>
      <c r="G13" s="120">
        <v>0</v>
      </c>
    </row>
    <row r="14" spans="1:7" ht="18.75" customHeight="1">
      <c r="A14" s="178"/>
      <c r="B14" s="292"/>
      <c r="C14" s="69" t="s">
        <v>86</v>
      </c>
      <c r="D14" s="60">
        <f>SUM(D17)</f>
        <v>99.999936710196</v>
      </c>
      <c r="E14" s="60">
        <f>SUM(E17)</f>
        <v>99.999936710196</v>
      </c>
      <c r="F14" s="60">
        <f>SUM(F17)</f>
        <v>99.999936710196</v>
      </c>
      <c r="G14" s="120">
        <v>0</v>
      </c>
    </row>
    <row r="15" spans="1:8" ht="69" customHeight="1">
      <c r="A15" s="178"/>
      <c r="B15" s="73">
        <v>75011</v>
      </c>
      <c r="C15" s="65" t="s">
        <v>107</v>
      </c>
      <c r="D15" s="67">
        <v>94802</v>
      </c>
      <c r="E15" s="67">
        <v>94802</v>
      </c>
      <c r="F15" s="67">
        <v>94802</v>
      </c>
      <c r="G15" s="110">
        <v>0</v>
      </c>
      <c r="H15" s="2"/>
    </row>
    <row r="16" spans="1:8" ht="20.25" customHeight="1">
      <c r="A16" s="178"/>
      <c r="B16" s="73"/>
      <c r="C16" s="65" t="s">
        <v>87</v>
      </c>
      <c r="D16" s="67">
        <v>94801.94</v>
      </c>
      <c r="E16" s="67">
        <v>94801.94</v>
      </c>
      <c r="F16" s="67">
        <v>94801.94</v>
      </c>
      <c r="G16" s="110">
        <v>0</v>
      </c>
      <c r="H16" s="2"/>
    </row>
    <row r="17" spans="1:8" ht="21.75" customHeight="1">
      <c r="A17" s="178"/>
      <c r="B17" s="73"/>
      <c r="C17" s="65" t="s">
        <v>86</v>
      </c>
      <c r="D17" s="123">
        <f>D16/D15*100</f>
        <v>99.999936710196</v>
      </c>
      <c r="E17" s="123">
        <f>E16/E15*100</f>
        <v>99.999936710196</v>
      </c>
      <c r="F17" s="123">
        <f>F16/F15*100</f>
        <v>99.999936710196</v>
      </c>
      <c r="G17" s="110">
        <v>0</v>
      </c>
      <c r="H17" s="2"/>
    </row>
    <row r="18" spans="1:7" ht="52.5" customHeight="1">
      <c r="A18" s="178"/>
      <c r="B18" s="73">
        <v>75056</v>
      </c>
      <c r="C18" s="65" t="s">
        <v>446</v>
      </c>
      <c r="D18" s="67">
        <v>25538</v>
      </c>
      <c r="E18" s="67">
        <v>25538</v>
      </c>
      <c r="F18" s="67">
        <v>25538</v>
      </c>
      <c r="G18" s="110">
        <v>0</v>
      </c>
    </row>
    <row r="19" spans="1:7" ht="29.25" customHeight="1">
      <c r="A19" s="27"/>
      <c r="B19" s="73"/>
      <c r="C19" s="65" t="s">
        <v>87</v>
      </c>
      <c r="D19" s="67">
        <v>25538</v>
      </c>
      <c r="E19" s="67">
        <v>25538</v>
      </c>
      <c r="F19" s="67">
        <v>25538</v>
      </c>
      <c r="G19" s="110">
        <v>0</v>
      </c>
    </row>
    <row r="20" spans="1:7" ht="27.75" customHeight="1">
      <c r="A20" s="27"/>
      <c r="B20" s="73"/>
      <c r="C20" s="65" t="s">
        <v>86</v>
      </c>
      <c r="D20" s="123">
        <f>D19/D18*100</f>
        <v>100</v>
      </c>
      <c r="E20" s="123">
        <f>E19/E18*100</f>
        <v>100</v>
      </c>
      <c r="F20" s="123">
        <f>F19/F18*100</f>
        <v>100</v>
      </c>
      <c r="G20" s="110">
        <v>0</v>
      </c>
    </row>
    <row r="21" spans="1:7" ht="47.25" customHeight="1">
      <c r="A21" s="178">
        <v>751</v>
      </c>
      <c r="B21" s="73"/>
      <c r="C21" s="69" t="s">
        <v>96</v>
      </c>
      <c r="D21" s="60">
        <f aca="true" t="shared" si="2" ref="D21:F22">SUM(D24+D27)</f>
        <v>8847</v>
      </c>
      <c r="E21" s="60">
        <f t="shared" si="2"/>
        <v>8847</v>
      </c>
      <c r="F21" s="60">
        <f t="shared" si="2"/>
        <v>8847</v>
      </c>
      <c r="G21" s="120">
        <v>0</v>
      </c>
    </row>
    <row r="22" spans="1:7" ht="21.75" customHeight="1">
      <c r="A22" s="178"/>
      <c r="B22" s="73"/>
      <c r="C22" s="69" t="s">
        <v>87</v>
      </c>
      <c r="D22" s="60">
        <f t="shared" si="2"/>
        <v>8247</v>
      </c>
      <c r="E22" s="60">
        <f t="shared" si="2"/>
        <v>8247</v>
      </c>
      <c r="F22" s="60">
        <f t="shared" si="2"/>
        <v>8247</v>
      </c>
      <c r="G22" s="120">
        <v>0</v>
      </c>
    </row>
    <row r="23" spans="1:7" ht="18.75" customHeight="1">
      <c r="A23" s="178"/>
      <c r="B23" s="73"/>
      <c r="C23" s="69" t="s">
        <v>86</v>
      </c>
      <c r="D23" s="122">
        <f>D22/D21*100</f>
        <v>93.21804001356392</v>
      </c>
      <c r="E23" s="122">
        <f>E22/E21*100</f>
        <v>93.21804001356392</v>
      </c>
      <c r="F23" s="122">
        <f>F22/F21*100</f>
        <v>93.21804001356392</v>
      </c>
      <c r="G23" s="120">
        <v>0</v>
      </c>
    </row>
    <row r="24" spans="1:7" ht="58.5" customHeight="1">
      <c r="A24" s="178"/>
      <c r="B24" s="73">
        <v>75101</v>
      </c>
      <c r="C24" s="65" t="s">
        <v>108</v>
      </c>
      <c r="D24" s="67">
        <v>1811</v>
      </c>
      <c r="E24" s="67">
        <v>1811</v>
      </c>
      <c r="F24" s="67">
        <v>1811</v>
      </c>
      <c r="G24" s="110">
        <v>0</v>
      </c>
    </row>
    <row r="25" spans="1:7" ht="24.75" customHeight="1">
      <c r="A25" s="178"/>
      <c r="B25" s="71"/>
      <c r="C25" s="65" t="s">
        <v>87</v>
      </c>
      <c r="D25" s="67">
        <v>1811</v>
      </c>
      <c r="E25" s="67">
        <v>1811</v>
      </c>
      <c r="F25" s="67">
        <v>1811</v>
      </c>
      <c r="G25" s="110">
        <v>0</v>
      </c>
    </row>
    <row r="26" spans="1:7" ht="24.75" customHeight="1">
      <c r="A26" s="178"/>
      <c r="B26" s="71"/>
      <c r="C26" s="65" t="s">
        <v>86</v>
      </c>
      <c r="D26" s="123">
        <f>D25/D24*100</f>
        <v>100</v>
      </c>
      <c r="E26" s="123">
        <f>E25/E24*100</f>
        <v>100</v>
      </c>
      <c r="F26" s="123">
        <f>F25/F24*100</f>
        <v>100</v>
      </c>
      <c r="G26" s="110">
        <v>0</v>
      </c>
    </row>
    <row r="27" spans="1:7" ht="69.75" customHeight="1">
      <c r="A27" s="178"/>
      <c r="B27" s="73">
        <v>75109</v>
      </c>
      <c r="C27" s="65" t="s">
        <v>448</v>
      </c>
      <c r="D27" s="67">
        <v>7036</v>
      </c>
      <c r="E27" s="67">
        <v>7036</v>
      </c>
      <c r="F27" s="67">
        <v>7036</v>
      </c>
      <c r="G27" s="110">
        <v>0</v>
      </c>
    </row>
    <row r="28" spans="1:7" ht="24" customHeight="1">
      <c r="A28" s="178"/>
      <c r="B28" s="71"/>
      <c r="C28" s="65" t="s">
        <v>87</v>
      </c>
      <c r="D28" s="67">
        <v>6436</v>
      </c>
      <c r="E28" s="67">
        <v>6436</v>
      </c>
      <c r="F28" s="67">
        <v>6436</v>
      </c>
      <c r="G28" s="110">
        <v>0</v>
      </c>
    </row>
    <row r="29" spans="1:7" ht="26.25" customHeight="1">
      <c r="A29" s="178"/>
      <c r="B29" s="71"/>
      <c r="C29" s="65" t="s">
        <v>86</v>
      </c>
      <c r="D29" s="123">
        <f>D28/D27*100</f>
        <v>91.47242751563388</v>
      </c>
      <c r="E29" s="123">
        <f>E28/E27*100</f>
        <v>91.47242751563388</v>
      </c>
      <c r="F29" s="123">
        <f>F28/F27*100</f>
        <v>91.47242751563388</v>
      </c>
      <c r="G29" s="110">
        <v>0</v>
      </c>
    </row>
    <row r="30" spans="1:8" ht="23.25" customHeight="1">
      <c r="A30" s="259">
        <v>801</v>
      </c>
      <c r="B30" s="260"/>
      <c r="C30" s="261" t="s">
        <v>94</v>
      </c>
      <c r="D30" s="60">
        <f aca="true" t="shared" si="3" ref="D30:F31">SUM(D33)</f>
        <v>98117.18</v>
      </c>
      <c r="E30" s="60">
        <f t="shared" si="3"/>
        <v>98117.18</v>
      </c>
      <c r="F30" s="60">
        <f t="shared" si="3"/>
        <v>98117.18</v>
      </c>
      <c r="G30" s="262">
        <v>0</v>
      </c>
      <c r="H30" s="2"/>
    </row>
    <row r="31" spans="1:7" ht="26.25" customHeight="1">
      <c r="A31" s="259"/>
      <c r="B31" s="260"/>
      <c r="C31" s="263" t="s">
        <v>87</v>
      </c>
      <c r="D31" s="60">
        <f t="shared" si="3"/>
        <v>95973.83</v>
      </c>
      <c r="E31" s="60">
        <f t="shared" si="3"/>
        <v>95973.83</v>
      </c>
      <c r="F31" s="60">
        <f t="shared" si="3"/>
        <v>95973.83</v>
      </c>
      <c r="G31" s="336">
        <v>0</v>
      </c>
    </row>
    <row r="32" spans="1:7" ht="25.5" customHeight="1">
      <c r="A32" s="259"/>
      <c r="B32" s="260"/>
      <c r="C32" s="263" t="s">
        <v>86</v>
      </c>
      <c r="D32" s="122">
        <f>D31/D30*100</f>
        <v>97.81552017699654</v>
      </c>
      <c r="E32" s="122">
        <f>E31/E30*100</f>
        <v>97.81552017699654</v>
      </c>
      <c r="F32" s="122">
        <f>F31/F30*100</f>
        <v>97.81552017699654</v>
      </c>
      <c r="G32" s="336">
        <v>0</v>
      </c>
    </row>
    <row r="33" spans="1:7" ht="61.5" customHeight="1">
      <c r="A33" s="264"/>
      <c r="B33" s="265" t="s">
        <v>336</v>
      </c>
      <c r="C33" s="266" t="s">
        <v>337</v>
      </c>
      <c r="D33" s="267">
        <v>98117.18</v>
      </c>
      <c r="E33" s="267">
        <v>98117.18</v>
      </c>
      <c r="F33" s="267">
        <v>98117.18</v>
      </c>
      <c r="G33" s="268">
        <v>0</v>
      </c>
    </row>
    <row r="34" spans="1:7" ht="20.25" customHeight="1">
      <c r="A34" s="273"/>
      <c r="B34" s="269"/>
      <c r="C34" s="263" t="s">
        <v>87</v>
      </c>
      <c r="D34" s="267">
        <v>95973.83</v>
      </c>
      <c r="E34" s="267">
        <v>95973.83</v>
      </c>
      <c r="F34" s="267">
        <v>95973.83</v>
      </c>
      <c r="G34" s="268">
        <v>0</v>
      </c>
    </row>
    <row r="35" spans="1:7" ht="21.75" customHeight="1">
      <c r="A35" s="273"/>
      <c r="B35" s="269"/>
      <c r="C35" s="263" t="s">
        <v>86</v>
      </c>
      <c r="D35" s="123">
        <f>D34/D33*100</f>
        <v>97.81552017699654</v>
      </c>
      <c r="E35" s="270">
        <v>0</v>
      </c>
      <c r="F35" s="270">
        <v>0</v>
      </c>
      <c r="G35" s="268">
        <v>0</v>
      </c>
    </row>
    <row r="36" spans="1:8" ht="27" customHeight="1">
      <c r="A36" s="178">
        <v>852</v>
      </c>
      <c r="B36" s="71"/>
      <c r="C36" s="70" t="s">
        <v>338</v>
      </c>
      <c r="D36" s="60">
        <f aca="true" t="shared" si="4" ref="D36:F37">SUM(D39+D42)</f>
        <v>21353</v>
      </c>
      <c r="E36" s="60">
        <f t="shared" si="4"/>
        <v>21353</v>
      </c>
      <c r="F36" s="60">
        <f t="shared" si="4"/>
        <v>21353</v>
      </c>
      <c r="G36" s="120">
        <v>0</v>
      </c>
      <c r="H36" s="2"/>
    </row>
    <row r="37" spans="1:7" ht="18.75" customHeight="1">
      <c r="A37" s="28"/>
      <c r="B37" s="71"/>
      <c r="C37" s="69" t="s">
        <v>87</v>
      </c>
      <c r="D37" s="60">
        <f t="shared" si="4"/>
        <v>21352.8</v>
      </c>
      <c r="E37" s="60">
        <f t="shared" si="4"/>
        <v>21352.8</v>
      </c>
      <c r="F37" s="60">
        <f t="shared" si="4"/>
        <v>21352.8</v>
      </c>
      <c r="G37" s="120">
        <v>0</v>
      </c>
    </row>
    <row r="38" spans="1:7" ht="21" customHeight="1">
      <c r="A38" s="28"/>
      <c r="B38" s="73"/>
      <c r="C38" s="69" t="s">
        <v>86</v>
      </c>
      <c r="D38" s="122">
        <f>D37/D36*100</f>
        <v>99.9990633634618</v>
      </c>
      <c r="E38" s="122">
        <f>E37/E36*100</f>
        <v>99.9990633634618</v>
      </c>
      <c r="F38" s="122">
        <f>F37/F36*100</f>
        <v>99.9990633634618</v>
      </c>
      <c r="G38" s="120">
        <v>0</v>
      </c>
    </row>
    <row r="39" spans="1:7" ht="30.75" customHeight="1">
      <c r="A39" s="208"/>
      <c r="B39" s="10">
        <v>85215</v>
      </c>
      <c r="C39" s="10" t="s">
        <v>339</v>
      </c>
      <c r="D39" s="67">
        <v>239</v>
      </c>
      <c r="E39" s="67">
        <v>239</v>
      </c>
      <c r="F39" s="67">
        <v>239</v>
      </c>
      <c r="G39" s="110">
        <v>0</v>
      </c>
    </row>
    <row r="40" spans="1:7" ht="18" customHeight="1">
      <c r="A40" s="28"/>
      <c r="B40" s="73"/>
      <c r="C40" s="65" t="s">
        <v>87</v>
      </c>
      <c r="D40" s="67">
        <v>238.8</v>
      </c>
      <c r="E40" s="67">
        <v>238.8</v>
      </c>
      <c r="F40" s="67">
        <v>238.8</v>
      </c>
      <c r="G40" s="110">
        <v>0</v>
      </c>
    </row>
    <row r="41" spans="1:7" ht="20.25" customHeight="1">
      <c r="A41" s="28"/>
      <c r="B41" s="73"/>
      <c r="C41" s="65" t="s">
        <v>86</v>
      </c>
      <c r="D41" s="123">
        <f>D40/D39*100</f>
        <v>99.91631799163181</v>
      </c>
      <c r="E41" s="123">
        <f>E40/E39*100</f>
        <v>99.91631799163181</v>
      </c>
      <c r="F41" s="123">
        <f>F40/F39*100</f>
        <v>99.91631799163181</v>
      </c>
      <c r="G41" s="110">
        <v>0</v>
      </c>
    </row>
    <row r="42" spans="1:7" ht="56.25" customHeight="1">
      <c r="A42" s="208"/>
      <c r="B42" s="10">
        <v>85228</v>
      </c>
      <c r="C42" s="10" t="s">
        <v>101</v>
      </c>
      <c r="D42" s="67">
        <v>21114</v>
      </c>
      <c r="E42" s="67">
        <v>21114</v>
      </c>
      <c r="F42" s="67">
        <v>21114</v>
      </c>
      <c r="G42" s="110">
        <v>0</v>
      </c>
    </row>
    <row r="43" spans="1:7" ht="18" customHeight="1">
      <c r="A43" s="28"/>
      <c r="B43" s="73"/>
      <c r="C43" s="65" t="s">
        <v>87</v>
      </c>
      <c r="D43" s="67">
        <v>21114</v>
      </c>
      <c r="E43" s="67">
        <v>21114</v>
      </c>
      <c r="F43" s="67">
        <v>21114</v>
      </c>
      <c r="G43" s="110">
        <v>0</v>
      </c>
    </row>
    <row r="44" spans="1:7" ht="22.5" customHeight="1">
      <c r="A44" s="28"/>
      <c r="B44" s="73"/>
      <c r="C44" s="65" t="s">
        <v>86</v>
      </c>
      <c r="D44" s="123">
        <f>D43/D42*100</f>
        <v>100</v>
      </c>
      <c r="E44" s="123">
        <f>E43/E42*100</f>
        <v>100</v>
      </c>
      <c r="F44" s="123">
        <f>F43/F42*100</f>
        <v>100</v>
      </c>
      <c r="G44" s="110">
        <v>0</v>
      </c>
    </row>
    <row r="45" spans="1:8" ht="20.25" customHeight="1">
      <c r="A45" s="178">
        <v>855</v>
      </c>
      <c r="B45" s="71"/>
      <c r="C45" s="59" t="s">
        <v>194</v>
      </c>
      <c r="D45" s="60">
        <f aca="true" t="shared" si="5" ref="D45:F46">SUM(D48+D51+D54+D57+D60)</f>
        <v>13207739</v>
      </c>
      <c r="E45" s="60">
        <f t="shared" si="5"/>
        <v>13207739</v>
      </c>
      <c r="F45" s="60">
        <f t="shared" si="5"/>
        <v>13207739</v>
      </c>
      <c r="G45" s="120">
        <v>0</v>
      </c>
      <c r="H45" s="2"/>
    </row>
    <row r="46" spans="1:8" ht="20.25" customHeight="1">
      <c r="A46" s="208"/>
      <c r="B46" s="71"/>
      <c r="C46" s="69" t="s">
        <v>87</v>
      </c>
      <c r="D46" s="60">
        <f t="shared" si="5"/>
        <v>13191501.100000001</v>
      </c>
      <c r="E46" s="60">
        <f t="shared" si="5"/>
        <v>13191501.100000001</v>
      </c>
      <c r="F46" s="60">
        <f t="shared" si="5"/>
        <v>13191501.100000001</v>
      </c>
      <c r="G46" s="120">
        <v>0</v>
      </c>
      <c r="H46" s="2"/>
    </row>
    <row r="47" spans="1:8" ht="21" customHeight="1">
      <c r="A47" s="208"/>
      <c r="B47" s="73"/>
      <c r="C47" s="69" t="s">
        <v>86</v>
      </c>
      <c r="D47" s="122">
        <f>D46/D45*100</f>
        <v>99.8770576856493</v>
      </c>
      <c r="E47" s="122">
        <f>E46/E45*100</f>
        <v>99.8770576856493</v>
      </c>
      <c r="F47" s="122">
        <f>F46/F45*100</f>
        <v>99.8770576856493</v>
      </c>
      <c r="G47" s="120">
        <v>0</v>
      </c>
      <c r="H47" s="2"/>
    </row>
    <row r="48" spans="1:8" ht="36.75" customHeight="1">
      <c r="A48" s="208"/>
      <c r="B48" s="209" t="s">
        <v>196</v>
      </c>
      <c r="C48" s="209" t="s">
        <v>197</v>
      </c>
      <c r="D48" s="67">
        <v>9763685</v>
      </c>
      <c r="E48" s="67">
        <v>9763685</v>
      </c>
      <c r="F48" s="67">
        <v>9763685</v>
      </c>
      <c r="G48" s="110">
        <v>0</v>
      </c>
      <c r="H48" s="2"/>
    </row>
    <row r="49" spans="1:8" ht="21.75" customHeight="1">
      <c r="A49" s="208"/>
      <c r="B49" s="73"/>
      <c r="C49" s="65" t="s">
        <v>87</v>
      </c>
      <c r="D49" s="67">
        <v>9763484.9</v>
      </c>
      <c r="E49" s="67">
        <v>9763484.9</v>
      </c>
      <c r="F49" s="67">
        <v>9763484.9</v>
      </c>
      <c r="G49" s="110">
        <v>0</v>
      </c>
      <c r="H49" s="2"/>
    </row>
    <row r="50" spans="1:8" ht="18.75" customHeight="1">
      <c r="A50" s="208"/>
      <c r="B50" s="73"/>
      <c r="C50" s="65" t="s">
        <v>86</v>
      </c>
      <c r="D50" s="123">
        <f>D49/D48*100</f>
        <v>99.9979505688682</v>
      </c>
      <c r="E50" s="123">
        <f>E49/E48*100</f>
        <v>99.9979505688682</v>
      </c>
      <c r="F50" s="123">
        <f>F49/F48*100</f>
        <v>99.9979505688682</v>
      </c>
      <c r="G50" s="110">
        <v>0</v>
      </c>
      <c r="H50" s="2"/>
    </row>
    <row r="51" spans="1:7" ht="103.5" customHeight="1">
      <c r="A51" s="208"/>
      <c r="B51" s="53" t="s">
        <v>198</v>
      </c>
      <c r="C51" s="53" t="s">
        <v>199</v>
      </c>
      <c r="D51" s="67">
        <v>3418644</v>
      </c>
      <c r="E51" s="67">
        <v>3418644</v>
      </c>
      <c r="F51" s="67">
        <v>3418644</v>
      </c>
      <c r="G51" s="110">
        <v>0</v>
      </c>
    </row>
    <row r="52" spans="1:7" ht="19.5" customHeight="1">
      <c r="A52" s="208"/>
      <c r="B52" s="73"/>
      <c r="C52" s="65" t="s">
        <v>87</v>
      </c>
      <c r="D52" s="67">
        <v>3402889.66</v>
      </c>
      <c r="E52" s="67">
        <v>3402889.66</v>
      </c>
      <c r="F52" s="67">
        <v>3402889.66</v>
      </c>
      <c r="G52" s="110">
        <v>0</v>
      </c>
    </row>
    <row r="53" spans="1:7" ht="20.25" customHeight="1">
      <c r="A53" s="208"/>
      <c r="B53" s="73"/>
      <c r="C53" s="65" t="s">
        <v>86</v>
      </c>
      <c r="D53" s="123">
        <f>D52/D51*100</f>
        <v>99.53916406622041</v>
      </c>
      <c r="E53" s="123">
        <f>E52/E51*100</f>
        <v>99.53916406622041</v>
      </c>
      <c r="F53" s="123">
        <f>F52/F51*100</f>
        <v>99.53916406622041</v>
      </c>
      <c r="G53" s="110">
        <v>0</v>
      </c>
    </row>
    <row r="54" spans="1:7" ht="20.25" customHeight="1">
      <c r="A54" s="208"/>
      <c r="B54" s="53" t="s">
        <v>200</v>
      </c>
      <c r="C54" s="53" t="s">
        <v>201</v>
      </c>
      <c r="D54" s="67">
        <v>168</v>
      </c>
      <c r="E54" s="67">
        <v>168</v>
      </c>
      <c r="F54" s="67">
        <v>168</v>
      </c>
      <c r="G54" s="110">
        <v>0</v>
      </c>
    </row>
    <row r="55" spans="1:7" ht="24" customHeight="1">
      <c r="A55" s="28"/>
      <c r="B55" s="73"/>
      <c r="C55" s="65" t="s">
        <v>87</v>
      </c>
      <c r="D55" s="67">
        <v>165.72</v>
      </c>
      <c r="E55" s="67">
        <v>165.72</v>
      </c>
      <c r="F55" s="67">
        <v>165.72</v>
      </c>
      <c r="G55" s="110">
        <v>0</v>
      </c>
    </row>
    <row r="56" spans="1:7" ht="20.25" customHeight="1">
      <c r="A56" s="28"/>
      <c r="B56" s="73"/>
      <c r="C56" s="65" t="s">
        <v>86</v>
      </c>
      <c r="D56" s="123">
        <f>D55/D54*100</f>
        <v>98.64285714285714</v>
      </c>
      <c r="E56" s="123">
        <f>E55/E54*100</f>
        <v>98.64285714285714</v>
      </c>
      <c r="F56" s="123">
        <f>F55/F54*100</f>
        <v>98.64285714285714</v>
      </c>
      <c r="G56" s="110">
        <v>0</v>
      </c>
    </row>
    <row r="57" spans="1:7" ht="45.75" customHeight="1">
      <c r="A57" s="208"/>
      <c r="B57" s="53" t="s">
        <v>210</v>
      </c>
      <c r="C57" s="53" t="s">
        <v>211</v>
      </c>
      <c r="D57" s="67">
        <v>716</v>
      </c>
      <c r="E57" s="67">
        <v>716</v>
      </c>
      <c r="F57" s="67">
        <v>716</v>
      </c>
      <c r="G57" s="110">
        <v>0</v>
      </c>
    </row>
    <row r="58" spans="1:7" ht="19.5" customHeight="1">
      <c r="A58" s="27"/>
      <c r="B58" s="248"/>
      <c r="C58" s="65" t="s">
        <v>87</v>
      </c>
      <c r="D58" s="67">
        <v>715.86</v>
      </c>
      <c r="E58" s="67">
        <v>715.86</v>
      </c>
      <c r="F58" s="67">
        <v>715.86</v>
      </c>
      <c r="G58" s="110">
        <v>0</v>
      </c>
    </row>
    <row r="59" spans="1:7" ht="22.5" customHeight="1">
      <c r="A59" s="248"/>
      <c r="B59" s="248"/>
      <c r="C59" s="65" t="s">
        <v>86</v>
      </c>
      <c r="D59" s="123">
        <f>D58/D57*100</f>
        <v>99.9804469273743</v>
      </c>
      <c r="E59" s="123">
        <f>E58/E57*100</f>
        <v>99.9804469273743</v>
      </c>
      <c r="F59" s="123">
        <f>F58/F57*100</f>
        <v>99.9804469273743</v>
      </c>
      <c r="G59" s="110">
        <v>0</v>
      </c>
    </row>
    <row r="60" spans="1:7" ht="120" customHeight="1">
      <c r="A60" s="208"/>
      <c r="B60" s="53" t="s">
        <v>281</v>
      </c>
      <c r="C60" s="210" t="s">
        <v>291</v>
      </c>
      <c r="D60" s="54" t="s">
        <v>449</v>
      </c>
      <c r="E60" s="54" t="s">
        <v>449</v>
      </c>
      <c r="F60" s="54" t="s">
        <v>449</v>
      </c>
      <c r="G60" s="110">
        <v>0</v>
      </c>
    </row>
    <row r="61" spans="1:7" ht="28.5" customHeight="1">
      <c r="A61" s="27"/>
      <c r="B61" s="248"/>
      <c r="C61" s="65" t="s">
        <v>87</v>
      </c>
      <c r="D61" s="67">
        <v>24244.96</v>
      </c>
      <c r="E61" s="67">
        <v>24244.96</v>
      </c>
      <c r="F61" s="67">
        <v>24244.96</v>
      </c>
      <c r="G61" s="110">
        <v>0</v>
      </c>
    </row>
    <row r="62" spans="1:7" ht="22.5" customHeight="1">
      <c r="A62" s="248"/>
      <c r="B62" s="248"/>
      <c r="C62" s="65" t="s">
        <v>86</v>
      </c>
      <c r="D62" s="123">
        <f>D61/D60*100</f>
        <v>98.85411400146783</v>
      </c>
      <c r="E62" s="123">
        <f>E61/E60*100</f>
        <v>98.85411400146783</v>
      </c>
      <c r="F62" s="123">
        <f>F61/F60*100</f>
        <v>98.85411400146783</v>
      </c>
      <c r="G62" s="110">
        <v>0</v>
      </c>
    </row>
    <row r="63" spans="1:7" ht="24.75" customHeight="1">
      <c r="A63" s="178"/>
      <c r="B63" s="71"/>
      <c r="C63" s="74" t="s">
        <v>340</v>
      </c>
      <c r="D63" s="60">
        <f aca="true" t="shared" si="6" ref="D63:F64">SUM(D6+D12+D21+D30+D36+D45)</f>
        <v>14371291.68</v>
      </c>
      <c r="E63" s="60">
        <f t="shared" si="6"/>
        <v>14371291.68</v>
      </c>
      <c r="F63" s="60">
        <f t="shared" si="6"/>
        <v>14371291.68</v>
      </c>
      <c r="G63" s="120">
        <v>0</v>
      </c>
    </row>
    <row r="64" spans="1:7" ht="20.25" customHeight="1">
      <c r="A64" s="246"/>
      <c r="B64" s="26"/>
      <c r="C64" s="74" t="s">
        <v>87</v>
      </c>
      <c r="D64" s="60">
        <f t="shared" si="6"/>
        <v>14330331.620000001</v>
      </c>
      <c r="E64" s="60">
        <f t="shared" si="6"/>
        <v>14330331.620000001</v>
      </c>
      <c r="F64" s="60">
        <f t="shared" si="6"/>
        <v>14330331.620000001</v>
      </c>
      <c r="G64" s="120">
        <v>0</v>
      </c>
    </row>
    <row r="65" spans="1:7" ht="22.5" customHeight="1">
      <c r="A65" s="271"/>
      <c r="B65" s="26"/>
      <c r="C65" s="74" t="s">
        <v>86</v>
      </c>
      <c r="D65" s="122">
        <f>D64/D63*100</f>
        <v>99.71498692732678</v>
      </c>
      <c r="E65" s="122">
        <f>E64/E63*100</f>
        <v>99.71498692732678</v>
      </c>
      <c r="F65" s="122">
        <f>F64/F63*100</f>
        <v>99.71498692732678</v>
      </c>
      <c r="G65" s="120">
        <v>0</v>
      </c>
    </row>
    <row r="66" spans="1:7" ht="24.75" customHeight="1">
      <c r="A66" s="32"/>
      <c r="B66" s="32"/>
      <c r="C66" s="32"/>
      <c r="D66" s="32"/>
      <c r="E66" s="32"/>
      <c r="F66" s="32"/>
      <c r="G66" s="33"/>
    </row>
    <row r="67" spans="1:7" ht="24" customHeight="1">
      <c r="A67" s="191"/>
      <c r="B67" s="32"/>
      <c r="C67" s="32"/>
      <c r="D67" s="32"/>
      <c r="E67" s="32"/>
      <c r="F67" s="32"/>
      <c r="G67" s="33"/>
    </row>
    <row r="68" ht="21.75" customHeight="1"/>
  </sheetData>
  <sheetProtection/>
  <mergeCells count="7">
    <mergeCell ref="A2:G2"/>
    <mergeCell ref="A3:A4"/>
    <mergeCell ref="B3:B4"/>
    <mergeCell ref="C3:C4"/>
    <mergeCell ref="D3:D4"/>
    <mergeCell ref="E3:E4"/>
    <mergeCell ref="F3:G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1:5" ht="15.75" customHeight="1">
      <c r="A1" s="2"/>
      <c r="B1" s="2" t="s">
        <v>451</v>
      </c>
      <c r="C1" s="2"/>
      <c r="D1" s="12"/>
      <c r="E1" s="12"/>
    </row>
    <row r="2" spans="1:5" ht="36" customHeight="1">
      <c r="A2" s="348" t="s">
        <v>450</v>
      </c>
      <c r="B2" s="348"/>
      <c r="C2" s="348"/>
      <c r="D2" s="348"/>
      <c r="E2" s="348"/>
    </row>
    <row r="3" spans="1:5" ht="19.5" customHeight="1">
      <c r="A3" s="349" t="s">
        <v>6</v>
      </c>
      <c r="B3" s="349" t="s">
        <v>0</v>
      </c>
      <c r="C3" s="349" t="s">
        <v>3</v>
      </c>
      <c r="D3" s="347" t="s">
        <v>48</v>
      </c>
      <c r="E3" s="353" t="s">
        <v>49</v>
      </c>
    </row>
    <row r="4" spans="1:5" ht="19.5" customHeight="1">
      <c r="A4" s="349"/>
      <c r="B4" s="349"/>
      <c r="C4" s="349"/>
      <c r="D4" s="347"/>
      <c r="E4" s="354"/>
    </row>
    <row r="5" spans="1:5" ht="19.5" customHeight="1">
      <c r="A5" s="349"/>
      <c r="B5" s="349"/>
      <c r="C5" s="349"/>
      <c r="D5" s="347"/>
      <c r="E5" s="355"/>
    </row>
    <row r="6" spans="1:5" ht="17.2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</row>
    <row r="7" spans="1:5" ht="36" customHeight="1">
      <c r="A7" s="70">
        <v>1</v>
      </c>
      <c r="B7" s="70">
        <v>921</v>
      </c>
      <c r="C7" s="70"/>
      <c r="D7" s="69" t="s">
        <v>99</v>
      </c>
      <c r="E7" s="60">
        <f>SUM(E10+E13)</f>
        <v>693000</v>
      </c>
    </row>
    <row r="8" spans="1:5" ht="30" customHeight="1">
      <c r="A8" s="70"/>
      <c r="B8" s="70"/>
      <c r="C8" s="70"/>
      <c r="D8" s="69" t="s">
        <v>87</v>
      </c>
      <c r="E8" s="60">
        <f>SUM(E11+E14)</f>
        <v>693000</v>
      </c>
    </row>
    <row r="9" spans="1:5" ht="30" customHeight="1">
      <c r="A9" s="70"/>
      <c r="B9" s="70"/>
      <c r="C9" s="70"/>
      <c r="D9" s="69" t="s">
        <v>86</v>
      </c>
      <c r="E9" s="122">
        <f>E8/E7*100</f>
        <v>100</v>
      </c>
    </row>
    <row r="10" spans="1:5" ht="30" customHeight="1">
      <c r="A10" s="71"/>
      <c r="B10" s="71"/>
      <c r="C10" s="73">
        <v>92109</v>
      </c>
      <c r="D10" s="71" t="s">
        <v>102</v>
      </c>
      <c r="E10" s="67">
        <v>430000</v>
      </c>
    </row>
    <row r="11" spans="1:5" ht="30" customHeight="1">
      <c r="A11" s="71"/>
      <c r="B11" s="71"/>
      <c r="C11" s="73"/>
      <c r="D11" s="65" t="s">
        <v>87</v>
      </c>
      <c r="E11" s="67">
        <v>430000</v>
      </c>
    </row>
    <row r="12" spans="1:5" ht="30" customHeight="1">
      <c r="A12" s="71"/>
      <c r="B12" s="71"/>
      <c r="C12" s="73"/>
      <c r="D12" s="65" t="s">
        <v>86</v>
      </c>
      <c r="E12" s="123">
        <f>E11/E10*100</f>
        <v>100</v>
      </c>
    </row>
    <row r="13" spans="1:5" ht="30" customHeight="1">
      <c r="A13" s="71"/>
      <c r="B13" s="71"/>
      <c r="C13" s="73">
        <v>92116</v>
      </c>
      <c r="D13" s="71" t="s">
        <v>103</v>
      </c>
      <c r="E13" s="67">
        <v>263000</v>
      </c>
    </row>
    <row r="14" spans="1:5" ht="30" customHeight="1">
      <c r="A14" s="71"/>
      <c r="B14" s="71"/>
      <c r="C14" s="71"/>
      <c r="D14" s="65" t="s">
        <v>87</v>
      </c>
      <c r="E14" s="67">
        <v>263000</v>
      </c>
    </row>
    <row r="15" spans="1:5" ht="30" customHeight="1">
      <c r="A15" s="71"/>
      <c r="B15" s="71"/>
      <c r="C15" s="71"/>
      <c r="D15" s="65" t="s">
        <v>86</v>
      </c>
      <c r="E15" s="123">
        <f>E14/E13*100</f>
        <v>100</v>
      </c>
    </row>
    <row r="17" ht="12.75">
      <c r="A17" s="3"/>
    </row>
  </sheetData>
  <sheetProtection/>
  <mergeCells count="6">
    <mergeCell ref="A2:E2"/>
    <mergeCell ref="A3:A5"/>
    <mergeCell ref="B3:B5"/>
    <mergeCell ref="C3:C5"/>
    <mergeCell ref="D3:D5"/>
    <mergeCell ref="E3:E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7">
      <selection activeCell="D14" sqref="D14"/>
    </sheetView>
  </sheetViews>
  <sheetFormatPr defaultColWidth="9.140625" defaultRowHeight="12.75"/>
  <cols>
    <col min="1" max="1" width="4.140625" style="33" customWidth="1"/>
    <col min="2" max="2" width="6.7109375" style="33" customWidth="1"/>
    <col min="3" max="3" width="8.8515625" style="33" customWidth="1"/>
    <col min="4" max="4" width="46.421875" style="33" customWidth="1"/>
    <col min="5" max="5" width="18.140625" style="33" customWidth="1"/>
    <col min="6" max="16384" width="9.140625" style="33" customWidth="1"/>
  </cols>
  <sheetData>
    <row r="1" spans="1:5" ht="21" customHeight="1">
      <c r="A1" s="2"/>
      <c r="B1" s="2" t="s">
        <v>637</v>
      </c>
      <c r="C1" s="2"/>
      <c r="D1" s="12"/>
      <c r="E1" s="12"/>
    </row>
    <row r="2" spans="1:5" ht="65.25" customHeight="1" hidden="1">
      <c r="A2" s="2"/>
      <c r="B2" s="2"/>
      <c r="C2" s="2"/>
      <c r="D2" s="359"/>
      <c r="E2" s="359"/>
    </row>
    <row r="3" spans="1:5" ht="42" customHeight="1">
      <c r="A3" s="350" t="s">
        <v>452</v>
      </c>
      <c r="B3" s="350"/>
      <c r="C3" s="350"/>
      <c r="D3" s="350"/>
      <c r="E3" s="350"/>
    </row>
    <row r="4" spans="4:5" ht="19.5" customHeight="1" hidden="1">
      <c r="D4" s="32"/>
      <c r="E4" s="51"/>
    </row>
    <row r="5" spans="1:5" ht="12.75">
      <c r="A5" s="363" t="s">
        <v>6</v>
      </c>
      <c r="B5" s="363" t="s">
        <v>0</v>
      </c>
      <c r="C5" s="363" t="s">
        <v>3</v>
      </c>
      <c r="D5" s="367" t="s">
        <v>7</v>
      </c>
      <c r="E5" s="364" t="s">
        <v>49</v>
      </c>
    </row>
    <row r="6" spans="1:5" ht="12.75">
      <c r="A6" s="363"/>
      <c r="B6" s="363"/>
      <c r="C6" s="363"/>
      <c r="D6" s="367"/>
      <c r="E6" s="365"/>
    </row>
    <row r="7" spans="1:5" ht="12.75">
      <c r="A7" s="363"/>
      <c r="B7" s="363"/>
      <c r="C7" s="363"/>
      <c r="D7" s="367"/>
      <c r="E7" s="366"/>
    </row>
    <row r="8" spans="1:5" ht="15.75">
      <c r="A8" s="75">
        <v>1</v>
      </c>
      <c r="B8" s="75">
        <v>2</v>
      </c>
      <c r="C8" s="75">
        <v>3</v>
      </c>
      <c r="D8" s="75">
        <v>4</v>
      </c>
      <c r="E8" s="75">
        <v>5</v>
      </c>
    </row>
    <row r="9" spans="1:5" ht="48.75" customHeight="1">
      <c r="A9" s="360" t="s">
        <v>84</v>
      </c>
      <c r="B9" s="361"/>
      <c r="C9" s="362"/>
      <c r="D9" s="76" t="s">
        <v>83</v>
      </c>
      <c r="E9" s="77"/>
    </row>
    <row r="10" spans="1:5" ht="23.25" customHeight="1">
      <c r="A10" s="70">
        <v>1</v>
      </c>
      <c r="B10" s="78">
        <v>600</v>
      </c>
      <c r="C10" s="10"/>
      <c r="D10" s="69" t="s">
        <v>90</v>
      </c>
      <c r="E10" s="60">
        <f>SUM(E13)</f>
        <v>515000</v>
      </c>
    </row>
    <row r="11" spans="1:5" ht="19.5" customHeight="1">
      <c r="A11" s="70"/>
      <c r="B11" s="78"/>
      <c r="C11" s="10"/>
      <c r="D11" s="69" t="s">
        <v>87</v>
      </c>
      <c r="E11" s="60">
        <f>SUM(E14)</f>
        <v>504027.65</v>
      </c>
    </row>
    <row r="12" spans="1:5" ht="21.75" customHeight="1">
      <c r="A12" s="70"/>
      <c r="B12" s="78"/>
      <c r="C12" s="10"/>
      <c r="D12" s="69" t="s">
        <v>86</v>
      </c>
      <c r="E12" s="122">
        <f>E11/E10*100</f>
        <v>97.86944660194176</v>
      </c>
    </row>
    <row r="13" spans="1:5" ht="24" customHeight="1">
      <c r="A13" s="79"/>
      <c r="B13" s="78"/>
      <c r="C13" s="10">
        <v>60004</v>
      </c>
      <c r="D13" s="65" t="s">
        <v>104</v>
      </c>
      <c r="E13" s="67">
        <v>515000</v>
      </c>
    </row>
    <row r="14" spans="1:5" ht="24" customHeight="1">
      <c r="A14" s="79"/>
      <c r="B14" s="78"/>
      <c r="C14" s="10"/>
      <c r="D14" s="65" t="s">
        <v>87</v>
      </c>
      <c r="E14" s="67">
        <v>504027.65</v>
      </c>
    </row>
    <row r="15" spans="1:5" ht="24" customHeight="1">
      <c r="A15" s="79"/>
      <c r="B15" s="78"/>
      <c r="C15" s="10"/>
      <c r="D15" s="65" t="s">
        <v>86</v>
      </c>
      <c r="E15" s="123">
        <f>E14/E13*100</f>
        <v>97.86944660194176</v>
      </c>
    </row>
    <row r="16" spans="1:5" ht="24" customHeight="1">
      <c r="A16" s="70">
        <v>2</v>
      </c>
      <c r="B16" s="78">
        <v>710</v>
      </c>
      <c r="C16" s="301"/>
      <c r="D16" s="69" t="s">
        <v>95</v>
      </c>
      <c r="E16" s="60">
        <f>SUM(E19)</f>
        <v>2194.67</v>
      </c>
    </row>
    <row r="17" spans="1:5" ht="24" customHeight="1">
      <c r="A17" s="79"/>
      <c r="B17" s="302"/>
      <c r="C17" s="301"/>
      <c r="D17" s="69" t="s">
        <v>87</v>
      </c>
      <c r="E17" s="60">
        <f>SUM(E20)</f>
        <v>0</v>
      </c>
    </row>
    <row r="18" spans="1:5" ht="24" customHeight="1">
      <c r="A18" s="79"/>
      <c r="B18" s="302"/>
      <c r="C18" s="301"/>
      <c r="D18" s="69" t="s">
        <v>86</v>
      </c>
      <c r="E18" s="122">
        <f>E17/E16*100</f>
        <v>0</v>
      </c>
    </row>
    <row r="19" spans="1:5" ht="35.25" customHeight="1">
      <c r="A19" s="79"/>
      <c r="B19" s="83"/>
      <c r="C19" s="80">
        <v>71095</v>
      </c>
      <c r="D19" s="81" t="s">
        <v>205</v>
      </c>
      <c r="E19" s="82">
        <v>2194.67</v>
      </c>
    </row>
    <row r="20" spans="1:5" ht="24" customHeight="1">
      <c r="A20" s="79"/>
      <c r="B20" s="78"/>
      <c r="C20" s="10"/>
      <c r="D20" s="65" t="s">
        <v>87</v>
      </c>
      <c r="E20" s="82">
        <v>0</v>
      </c>
    </row>
    <row r="21" spans="1:5" ht="24" customHeight="1">
      <c r="A21" s="79"/>
      <c r="B21" s="78"/>
      <c r="C21" s="10"/>
      <c r="D21" s="65" t="s">
        <v>86</v>
      </c>
      <c r="E21" s="123">
        <f>E20/E19*100</f>
        <v>0</v>
      </c>
    </row>
    <row r="22" spans="1:5" ht="23.25" customHeight="1">
      <c r="A22" s="70">
        <v>3</v>
      </c>
      <c r="B22" s="78">
        <v>801</v>
      </c>
      <c r="C22" s="301"/>
      <c r="D22" s="69" t="s">
        <v>180</v>
      </c>
      <c r="E22" s="60">
        <f>SUM(E25+E28+E31)</f>
        <v>14060</v>
      </c>
    </row>
    <row r="23" spans="1:5" ht="24" customHeight="1">
      <c r="A23" s="70"/>
      <c r="B23" s="190"/>
      <c r="C23" s="301"/>
      <c r="D23" s="69" t="s">
        <v>87</v>
      </c>
      <c r="E23" s="60">
        <f>SUM(E26+E29+E32)</f>
        <v>14056.69</v>
      </c>
    </row>
    <row r="24" spans="1:5" ht="21.75" customHeight="1">
      <c r="A24" s="70"/>
      <c r="B24" s="190"/>
      <c r="C24" s="301"/>
      <c r="D24" s="69" t="s">
        <v>86</v>
      </c>
      <c r="E24" s="122">
        <f>E23/E22*100</f>
        <v>99.97645803698435</v>
      </c>
    </row>
    <row r="25" spans="1:5" ht="26.25" customHeight="1">
      <c r="A25" s="70"/>
      <c r="B25" s="190"/>
      <c r="C25" s="10">
        <v>80101</v>
      </c>
      <c r="D25" s="65" t="s">
        <v>179</v>
      </c>
      <c r="E25" s="82">
        <v>7985</v>
      </c>
    </row>
    <row r="26" spans="1:5" ht="24.75" customHeight="1">
      <c r="A26" s="29"/>
      <c r="B26" s="30"/>
      <c r="C26" s="10"/>
      <c r="D26" s="65" t="s">
        <v>87</v>
      </c>
      <c r="E26" s="67">
        <v>7982.51</v>
      </c>
    </row>
    <row r="27" spans="1:5" ht="25.5" customHeight="1">
      <c r="A27" s="29"/>
      <c r="B27" s="30"/>
      <c r="C27" s="10"/>
      <c r="D27" s="65" t="s">
        <v>86</v>
      </c>
      <c r="E27" s="123">
        <f>E26/E25*100</f>
        <v>99.96881653099562</v>
      </c>
    </row>
    <row r="28" spans="1:5" ht="25.5" customHeight="1">
      <c r="A28" s="29"/>
      <c r="B28" s="78"/>
      <c r="C28" s="10">
        <v>80104</v>
      </c>
      <c r="D28" s="65" t="s">
        <v>179</v>
      </c>
      <c r="E28" s="67">
        <v>2347</v>
      </c>
    </row>
    <row r="29" spans="1:5" ht="25.5" customHeight="1">
      <c r="A29" s="29"/>
      <c r="B29" s="30"/>
      <c r="C29" s="10"/>
      <c r="D29" s="65" t="s">
        <v>87</v>
      </c>
      <c r="E29" s="67">
        <v>2346.18</v>
      </c>
    </row>
    <row r="30" spans="1:5" ht="25.5" customHeight="1">
      <c r="A30" s="29"/>
      <c r="B30" s="30"/>
      <c r="C30" s="10"/>
      <c r="D30" s="65" t="s">
        <v>86</v>
      </c>
      <c r="E30" s="123">
        <f>E29/E28*100</f>
        <v>99.965061780997</v>
      </c>
    </row>
    <row r="31" spans="1:5" ht="25.5" customHeight="1">
      <c r="A31" s="79"/>
      <c r="B31" s="79"/>
      <c r="C31" s="10">
        <v>80195</v>
      </c>
      <c r="D31" s="65" t="s">
        <v>104</v>
      </c>
      <c r="E31" s="84">
        <v>3728</v>
      </c>
    </row>
    <row r="32" spans="1:5" ht="25.5" customHeight="1">
      <c r="A32" s="79"/>
      <c r="B32" s="79"/>
      <c r="C32" s="10"/>
      <c r="D32" s="65" t="s">
        <v>87</v>
      </c>
      <c r="E32" s="84">
        <v>3728</v>
      </c>
    </row>
    <row r="33" spans="1:5" ht="25.5" customHeight="1">
      <c r="A33" s="79"/>
      <c r="B33" s="79"/>
      <c r="C33" s="10"/>
      <c r="D33" s="65" t="s">
        <v>86</v>
      </c>
      <c r="E33" s="123">
        <f>E32/E31*100</f>
        <v>100</v>
      </c>
    </row>
    <row r="34" spans="1:5" ht="20.25" customHeight="1">
      <c r="A34" s="79"/>
      <c r="B34" s="79"/>
      <c r="C34" s="10"/>
      <c r="D34" s="74" t="s">
        <v>178</v>
      </c>
      <c r="E34" s="60">
        <f>SUM(E10+E16+E22)</f>
        <v>531254.6699999999</v>
      </c>
    </row>
    <row r="35" spans="1:5" ht="23.25" customHeight="1">
      <c r="A35" s="79"/>
      <c r="B35" s="79"/>
      <c r="C35" s="10"/>
      <c r="D35" s="74" t="s">
        <v>87</v>
      </c>
      <c r="E35" s="60">
        <f>SUM(E11+E17+E23)</f>
        <v>518084.34</v>
      </c>
    </row>
    <row r="36" spans="1:5" ht="23.25" customHeight="1">
      <c r="A36" s="79"/>
      <c r="B36" s="79"/>
      <c r="C36" s="10"/>
      <c r="D36" s="74" t="s">
        <v>86</v>
      </c>
      <c r="E36" s="122">
        <f>E35/E34*100</f>
        <v>97.52090085156335</v>
      </c>
    </row>
    <row r="37" spans="1:5" ht="53.25" customHeight="1">
      <c r="A37" s="356" t="s">
        <v>85</v>
      </c>
      <c r="B37" s="357"/>
      <c r="C37" s="358"/>
      <c r="D37" s="303" t="s">
        <v>42</v>
      </c>
      <c r="E37" s="189"/>
    </row>
    <row r="38" spans="1:5" ht="41.25" customHeight="1">
      <c r="A38" s="274">
        <v>1</v>
      </c>
      <c r="B38" s="275">
        <v>754</v>
      </c>
      <c r="C38" s="275">
        <v>75412</v>
      </c>
      <c r="D38" s="276" t="s">
        <v>309</v>
      </c>
      <c r="E38" s="250">
        <v>13000</v>
      </c>
    </row>
    <row r="39" spans="1:5" ht="18.75" customHeight="1">
      <c r="A39" s="85"/>
      <c r="B39" s="70"/>
      <c r="C39" s="70"/>
      <c r="D39" s="69" t="s">
        <v>87</v>
      </c>
      <c r="E39" s="205">
        <v>13000</v>
      </c>
    </row>
    <row r="40" spans="1:5" ht="21.75" customHeight="1">
      <c r="A40" s="85"/>
      <c r="B40" s="70"/>
      <c r="C40" s="70"/>
      <c r="D40" s="69" t="s">
        <v>86</v>
      </c>
      <c r="E40" s="122">
        <f>E39/E38*100</f>
        <v>100</v>
      </c>
    </row>
    <row r="41" spans="1:5" ht="37.5" customHeight="1">
      <c r="A41" s="85"/>
      <c r="B41" s="70"/>
      <c r="C41" s="70"/>
      <c r="D41" s="65" t="s">
        <v>453</v>
      </c>
      <c r="E41" s="251">
        <v>13000</v>
      </c>
    </row>
    <row r="42" spans="1:5" ht="21.75" customHeight="1">
      <c r="A42" s="85"/>
      <c r="B42" s="70"/>
      <c r="C42" s="70"/>
      <c r="D42" s="65" t="s">
        <v>87</v>
      </c>
      <c r="E42" s="207">
        <v>13000</v>
      </c>
    </row>
    <row r="43" spans="1:5" ht="29.25" customHeight="1">
      <c r="A43" s="277"/>
      <c r="B43" s="277"/>
      <c r="C43" s="277"/>
      <c r="D43" s="65" t="s">
        <v>86</v>
      </c>
      <c r="E43" s="123">
        <f>E42/E41*100</f>
        <v>100</v>
      </c>
    </row>
    <row r="44" spans="1:5" ht="25.5" customHeight="1">
      <c r="A44" s="85">
        <v>2</v>
      </c>
      <c r="B44" s="70">
        <v>926</v>
      </c>
      <c r="C44" s="70">
        <v>92605</v>
      </c>
      <c r="D44" s="70" t="s">
        <v>124</v>
      </c>
      <c r="E44" s="60">
        <f>SUM(E47)</f>
        <v>180000</v>
      </c>
    </row>
    <row r="45" spans="1:5" ht="21.75" customHeight="1">
      <c r="A45" s="85"/>
      <c r="B45" s="70"/>
      <c r="C45" s="70"/>
      <c r="D45" s="69" t="s">
        <v>87</v>
      </c>
      <c r="E45" s="60">
        <f>SUM(E48)</f>
        <v>180000</v>
      </c>
    </row>
    <row r="46" spans="1:5" ht="27.75" customHeight="1">
      <c r="A46" s="85"/>
      <c r="B46" s="70"/>
      <c r="C46" s="70"/>
      <c r="D46" s="69" t="s">
        <v>86</v>
      </c>
      <c r="E46" s="122">
        <f>E45/E44*100</f>
        <v>100</v>
      </c>
    </row>
    <row r="47" spans="1:5" ht="54" customHeight="1">
      <c r="A47" s="114"/>
      <c r="B47" s="77"/>
      <c r="C47" s="77"/>
      <c r="D47" s="65" t="s">
        <v>341</v>
      </c>
      <c r="E47" s="67">
        <v>180000</v>
      </c>
    </row>
    <row r="48" spans="1:5" ht="23.25" customHeight="1">
      <c r="A48" s="114"/>
      <c r="B48" s="77"/>
      <c r="C48" s="77"/>
      <c r="D48" s="65" t="s">
        <v>87</v>
      </c>
      <c r="E48" s="67">
        <v>180000</v>
      </c>
    </row>
    <row r="49" spans="1:5" ht="23.25" customHeight="1">
      <c r="A49" s="114"/>
      <c r="B49" s="77"/>
      <c r="C49" s="77"/>
      <c r="D49" s="65" t="s">
        <v>86</v>
      </c>
      <c r="E49" s="123">
        <f>E48/E47*100</f>
        <v>100</v>
      </c>
    </row>
    <row r="50" spans="1:5" ht="23.25" customHeight="1">
      <c r="A50" s="114"/>
      <c r="B50" s="77"/>
      <c r="C50" s="77"/>
      <c r="D50" s="74" t="s">
        <v>177</v>
      </c>
      <c r="E50" s="60">
        <f>SUM(E38+E44)</f>
        <v>193000</v>
      </c>
    </row>
    <row r="51" spans="1:5" ht="23.25" customHeight="1">
      <c r="A51" s="114"/>
      <c r="B51" s="77"/>
      <c r="C51" s="77"/>
      <c r="D51" s="74" t="s">
        <v>87</v>
      </c>
      <c r="E51" s="60">
        <f>SUM(E39+E45)</f>
        <v>193000</v>
      </c>
    </row>
    <row r="52" spans="1:5" ht="23.25" customHeight="1">
      <c r="A52" s="114"/>
      <c r="B52" s="77"/>
      <c r="C52" s="77"/>
      <c r="D52" s="74" t="s">
        <v>86</v>
      </c>
      <c r="E52" s="122">
        <f>E51/E50*100</f>
        <v>100</v>
      </c>
    </row>
    <row r="53" spans="1:5" ht="23.25" customHeight="1">
      <c r="A53" s="114"/>
      <c r="B53" s="77"/>
      <c r="C53" s="77"/>
      <c r="D53" s="74" t="s">
        <v>181</v>
      </c>
      <c r="E53" s="130">
        <f>SUM(E34+E50)</f>
        <v>724254.6699999999</v>
      </c>
    </row>
    <row r="54" spans="1:5" ht="23.25" customHeight="1">
      <c r="A54" s="114"/>
      <c r="B54" s="77"/>
      <c r="C54" s="77"/>
      <c r="D54" s="74" t="s">
        <v>87</v>
      </c>
      <c r="E54" s="130">
        <f>SUM(E35+E51)</f>
        <v>711084.3400000001</v>
      </c>
    </row>
    <row r="55" spans="1:5" ht="20.25" customHeight="1">
      <c r="A55" s="114"/>
      <c r="B55" s="77"/>
      <c r="C55" s="77"/>
      <c r="D55" s="74" t="s">
        <v>86</v>
      </c>
      <c r="E55" s="122">
        <f>E54/E53*100</f>
        <v>98.1815332996058</v>
      </c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</sheetData>
  <sheetProtection/>
  <mergeCells count="9">
    <mergeCell ref="A37:C37"/>
    <mergeCell ref="D2:E2"/>
    <mergeCell ref="A9:C9"/>
    <mergeCell ref="A3:E3"/>
    <mergeCell ref="A5:A7"/>
    <mergeCell ref="B5:B7"/>
    <mergeCell ref="E5:E7"/>
    <mergeCell ref="C5:C7"/>
    <mergeCell ref="D5:D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8"/>
  <sheetViews>
    <sheetView zoomScalePageLayoutView="0" workbookViewId="0" topLeftCell="A268">
      <selection activeCell="I260" sqref="I260"/>
    </sheetView>
  </sheetViews>
  <sheetFormatPr defaultColWidth="9.140625" defaultRowHeight="12.75"/>
  <cols>
    <col min="1" max="1" width="4.8515625" style="1" customWidth="1"/>
    <col min="2" max="2" width="5.140625" style="1" customWidth="1"/>
    <col min="3" max="3" width="8.421875" style="1" customWidth="1"/>
    <col min="4" max="4" width="19.00390625" style="1" customWidth="1"/>
    <col min="5" max="5" width="56.28125" style="1" customWidth="1"/>
    <col min="6" max="6" width="14.00390625" style="1" customWidth="1"/>
    <col min="7" max="7" width="13.140625" style="1" customWidth="1"/>
    <col min="8" max="8" width="12.140625" style="1" customWidth="1"/>
    <col min="9" max="9" width="32.7109375" style="1" customWidth="1"/>
    <col min="10" max="16384" width="9.140625" style="1" customWidth="1"/>
  </cols>
  <sheetData>
    <row r="1" spans="1:9" ht="18" customHeight="1">
      <c r="A1" s="13"/>
      <c r="B1" s="13"/>
      <c r="C1" s="172" t="s">
        <v>666</v>
      </c>
      <c r="D1" s="172"/>
      <c r="E1" s="12"/>
      <c r="F1" s="173"/>
      <c r="G1" s="13"/>
      <c r="H1" s="173"/>
      <c r="I1" s="173"/>
    </row>
    <row r="2" spans="1:9" s="9" customFormat="1" ht="42.75" customHeight="1">
      <c r="A2" s="372" t="s">
        <v>665</v>
      </c>
      <c r="B2" s="372"/>
      <c r="C2" s="372"/>
      <c r="D2" s="373"/>
      <c r="E2" s="373"/>
      <c r="F2" s="373"/>
      <c r="G2" s="373"/>
      <c r="H2" s="373"/>
      <c r="I2" s="173"/>
    </row>
    <row r="3" spans="1:9" s="9" customFormat="1" ht="29.25" customHeight="1">
      <c r="A3" s="374" t="s">
        <v>6</v>
      </c>
      <c r="B3" s="374" t="s">
        <v>0</v>
      </c>
      <c r="C3" s="374" t="s">
        <v>3</v>
      </c>
      <c r="D3" s="377" t="s">
        <v>50</v>
      </c>
      <c r="E3" s="377" t="s">
        <v>53</v>
      </c>
      <c r="F3" s="368" t="s">
        <v>52</v>
      </c>
      <c r="G3" s="382"/>
      <c r="H3" s="369"/>
      <c r="I3" s="364" t="s">
        <v>106</v>
      </c>
    </row>
    <row r="4" spans="1:9" s="9" customFormat="1" ht="1.5" customHeight="1">
      <c r="A4" s="375"/>
      <c r="B4" s="375"/>
      <c r="C4" s="375"/>
      <c r="D4" s="378"/>
      <c r="E4" s="380"/>
      <c r="F4" s="370"/>
      <c r="G4" s="383"/>
      <c r="H4" s="371"/>
      <c r="I4" s="365"/>
    </row>
    <row r="5" spans="1:9" s="9" customFormat="1" ht="2.25" customHeight="1">
      <c r="A5" s="375"/>
      <c r="B5" s="375"/>
      <c r="C5" s="375"/>
      <c r="D5" s="378"/>
      <c r="E5" s="380"/>
      <c r="F5" s="174"/>
      <c r="G5" s="368" t="s">
        <v>56</v>
      </c>
      <c r="H5" s="369"/>
      <c r="I5" s="365"/>
    </row>
    <row r="6" spans="1:9" ht="18.75" customHeight="1">
      <c r="A6" s="375"/>
      <c r="B6" s="375"/>
      <c r="C6" s="375"/>
      <c r="D6" s="378"/>
      <c r="E6" s="380"/>
      <c r="F6" s="174" t="s">
        <v>54</v>
      </c>
      <c r="G6" s="370"/>
      <c r="H6" s="371"/>
      <c r="I6" s="365"/>
    </row>
    <row r="7" spans="1:9" ht="17.25" customHeight="1">
      <c r="A7" s="375"/>
      <c r="B7" s="375"/>
      <c r="C7" s="375"/>
      <c r="D7" s="378"/>
      <c r="E7" s="380"/>
      <c r="F7" s="174" t="s">
        <v>55</v>
      </c>
      <c r="G7" s="112" t="s">
        <v>2</v>
      </c>
      <c r="H7" s="112" t="s">
        <v>4</v>
      </c>
      <c r="I7" s="366"/>
    </row>
    <row r="8" spans="1:9" ht="70.5" customHeight="1" hidden="1">
      <c r="A8" s="376"/>
      <c r="B8" s="376"/>
      <c r="C8" s="376"/>
      <c r="D8" s="379"/>
      <c r="E8" s="381"/>
      <c r="F8" s="175"/>
      <c r="G8" s="175"/>
      <c r="H8" s="175"/>
      <c r="I8" s="111"/>
    </row>
    <row r="9" spans="1:9" ht="17.25" customHeight="1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</row>
    <row r="10" spans="1:9" ht="46.5" customHeight="1">
      <c r="A10" s="278">
        <v>1</v>
      </c>
      <c r="B10" s="279">
        <v>600</v>
      </c>
      <c r="C10" s="279">
        <v>60016</v>
      </c>
      <c r="D10" s="66" t="s">
        <v>58</v>
      </c>
      <c r="E10" s="280" t="s">
        <v>438</v>
      </c>
      <c r="F10" s="249">
        <v>14000</v>
      </c>
      <c r="G10" s="249">
        <v>14000</v>
      </c>
      <c r="H10" s="249">
        <v>0</v>
      </c>
      <c r="I10" s="236"/>
    </row>
    <row r="11" spans="1:9" ht="58.5" customHeight="1">
      <c r="A11" s="65"/>
      <c r="B11" s="65"/>
      <c r="C11" s="65"/>
      <c r="D11" s="65"/>
      <c r="E11" s="65" t="s">
        <v>87</v>
      </c>
      <c r="F11" s="67">
        <v>14000</v>
      </c>
      <c r="G11" s="67">
        <v>14000</v>
      </c>
      <c r="H11" s="46">
        <v>0</v>
      </c>
      <c r="I11" s="284" t="s">
        <v>647</v>
      </c>
    </row>
    <row r="12" spans="1:9" ht="20.25" customHeight="1">
      <c r="A12" s="65"/>
      <c r="B12" s="65"/>
      <c r="C12" s="65"/>
      <c r="D12" s="65"/>
      <c r="E12" s="65" t="s">
        <v>86</v>
      </c>
      <c r="F12" s="68">
        <f>F11/F10*100</f>
        <v>100</v>
      </c>
      <c r="G12" s="68">
        <f>G11/G10*100</f>
        <v>100</v>
      </c>
      <c r="H12" s="46">
        <v>0</v>
      </c>
      <c r="I12" s="238"/>
    </row>
    <row r="13" spans="1:9" ht="36.75" customHeight="1">
      <c r="A13" s="279">
        <v>2</v>
      </c>
      <c r="B13" s="279">
        <v>600</v>
      </c>
      <c r="C13" s="279">
        <v>60016</v>
      </c>
      <c r="D13" s="66" t="s">
        <v>58</v>
      </c>
      <c r="E13" s="280" t="s">
        <v>454</v>
      </c>
      <c r="F13" s="249">
        <v>750</v>
      </c>
      <c r="G13" s="324">
        <v>750</v>
      </c>
      <c r="H13" s="46">
        <v>0</v>
      </c>
      <c r="I13" s="46"/>
    </row>
    <row r="14" spans="1:9" ht="40.5" customHeight="1">
      <c r="A14" s="65"/>
      <c r="B14" s="65"/>
      <c r="C14" s="65"/>
      <c r="D14" s="65"/>
      <c r="E14" s="65" t="s">
        <v>87</v>
      </c>
      <c r="F14" s="67">
        <v>750</v>
      </c>
      <c r="G14" s="67">
        <v>750</v>
      </c>
      <c r="H14" s="46">
        <v>0</v>
      </c>
      <c r="I14" s="284" t="s">
        <v>645</v>
      </c>
    </row>
    <row r="15" spans="1:9" ht="20.25" customHeight="1">
      <c r="A15" s="65"/>
      <c r="B15" s="65"/>
      <c r="C15" s="65"/>
      <c r="D15" s="65"/>
      <c r="E15" s="65" t="s">
        <v>86</v>
      </c>
      <c r="F15" s="68">
        <f>F14/F13*100</f>
        <v>100</v>
      </c>
      <c r="G15" s="68">
        <v>0</v>
      </c>
      <c r="H15" s="46">
        <v>0</v>
      </c>
      <c r="I15" s="46"/>
    </row>
    <row r="16" spans="1:9" ht="37.5" customHeight="1">
      <c r="A16" s="279">
        <v>3</v>
      </c>
      <c r="B16" s="279">
        <v>600</v>
      </c>
      <c r="C16" s="279">
        <v>60016</v>
      </c>
      <c r="D16" s="66" t="s">
        <v>58</v>
      </c>
      <c r="E16" s="280" t="s">
        <v>455</v>
      </c>
      <c r="F16" s="249">
        <v>250</v>
      </c>
      <c r="G16" s="324">
        <v>250</v>
      </c>
      <c r="H16" s="46">
        <v>0</v>
      </c>
      <c r="I16" s="46"/>
    </row>
    <row r="17" spans="1:9" ht="33" customHeight="1">
      <c r="A17" s="65"/>
      <c r="B17" s="65"/>
      <c r="C17" s="65"/>
      <c r="D17" s="65"/>
      <c r="E17" s="65" t="s">
        <v>87</v>
      </c>
      <c r="F17" s="67">
        <v>249.87</v>
      </c>
      <c r="G17" s="67">
        <v>249.87</v>
      </c>
      <c r="H17" s="46">
        <v>0</v>
      </c>
      <c r="I17" s="284" t="s">
        <v>646</v>
      </c>
    </row>
    <row r="18" spans="1:9" ht="20.25" customHeight="1">
      <c r="A18" s="65"/>
      <c r="B18" s="65"/>
      <c r="C18" s="65"/>
      <c r="D18" s="65"/>
      <c r="E18" s="65" t="s">
        <v>86</v>
      </c>
      <c r="F18" s="68">
        <f>F17/F16*100</f>
        <v>99.94800000000001</v>
      </c>
      <c r="G18" s="68">
        <f>G17/G16*100</f>
        <v>99.94800000000001</v>
      </c>
      <c r="H18" s="46">
        <v>0</v>
      </c>
      <c r="I18" s="46"/>
    </row>
    <row r="19" spans="1:9" ht="37.5" customHeight="1">
      <c r="A19" s="278">
        <v>4</v>
      </c>
      <c r="B19" s="279">
        <v>921</v>
      </c>
      <c r="C19" s="279">
        <v>92109</v>
      </c>
      <c r="D19" s="66" t="s">
        <v>58</v>
      </c>
      <c r="E19" s="280" t="s">
        <v>406</v>
      </c>
      <c r="F19" s="249">
        <v>4000</v>
      </c>
      <c r="G19" s="281">
        <v>4000</v>
      </c>
      <c r="H19" s="64">
        <v>0</v>
      </c>
      <c r="I19" s="236"/>
    </row>
    <row r="20" spans="1:9" ht="51" customHeight="1">
      <c r="A20" s="237"/>
      <c r="B20" s="237"/>
      <c r="C20" s="237"/>
      <c r="D20" s="237"/>
      <c r="E20" s="65" t="s">
        <v>87</v>
      </c>
      <c r="F20" s="249">
        <v>4000</v>
      </c>
      <c r="G20" s="325">
        <v>4000</v>
      </c>
      <c r="H20" s="46">
        <v>0</v>
      </c>
      <c r="I20" s="328" t="s">
        <v>662</v>
      </c>
    </row>
    <row r="21" spans="1:9" ht="25.5" customHeight="1">
      <c r="A21" s="237"/>
      <c r="B21" s="237"/>
      <c r="C21" s="237"/>
      <c r="D21" s="237"/>
      <c r="E21" s="65" t="s">
        <v>86</v>
      </c>
      <c r="F21" s="68">
        <f>F20/F19*100</f>
        <v>100</v>
      </c>
      <c r="G21" s="68">
        <f>G20/G19*100</f>
        <v>100</v>
      </c>
      <c r="H21" s="46">
        <v>0</v>
      </c>
      <c r="I21" s="46"/>
    </row>
    <row r="22" spans="1:9" ht="37.5" customHeight="1">
      <c r="A22" s="326">
        <v>5</v>
      </c>
      <c r="B22" s="66">
        <v>750</v>
      </c>
      <c r="C22" s="66">
        <v>75075</v>
      </c>
      <c r="D22" s="66" t="s">
        <v>58</v>
      </c>
      <c r="E22" s="66" t="s">
        <v>456</v>
      </c>
      <c r="F22" s="249">
        <v>2500</v>
      </c>
      <c r="G22" s="325">
        <v>2500</v>
      </c>
      <c r="H22" s="64">
        <v>0</v>
      </c>
      <c r="I22" s="221"/>
    </row>
    <row r="23" spans="1:9" ht="33.75" customHeight="1">
      <c r="A23" s="65"/>
      <c r="B23" s="65"/>
      <c r="C23" s="65"/>
      <c r="D23" s="65"/>
      <c r="E23" s="65" t="s">
        <v>87</v>
      </c>
      <c r="F23" s="67">
        <v>2500</v>
      </c>
      <c r="G23" s="67">
        <v>2500</v>
      </c>
      <c r="H23" s="46">
        <v>0</v>
      </c>
      <c r="I23" s="328" t="s">
        <v>654</v>
      </c>
    </row>
    <row r="24" spans="1:9" ht="20.25" customHeight="1">
      <c r="A24" s="65"/>
      <c r="B24" s="65"/>
      <c r="C24" s="65"/>
      <c r="D24" s="65"/>
      <c r="E24" s="65" t="s">
        <v>86</v>
      </c>
      <c r="F24" s="68">
        <f>F23/F22*100</f>
        <v>100</v>
      </c>
      <c r="G24" s="68">
        <f>G23/G22*100</f>
        <v>100</v>
      </c>
      <c r="H24" s="68">
        <v>0</v>
      </c>
      <c r="I24" s="46"/>
    </row>
    <row r="25" spans="1:9" ht="31.5" customHeight="1">
      <c r="A25" s="282">
        <v>6</v>
      </c>
      <c r="B25" s="157">
        <v>900</v>
      </c>
      <c r="C25" s="157">
        <v>90095</v>
      </c>
      <c r="D25" s="157" t="s">
        <v>58</v>
      </c>
      <c r="E25" s="66" t="s">
        <v>457</v>
      </c>
      <c r="F25" s="249">
        <v>2000</v>
      </c>
      <c r="G25" s="249">
        <v>2000</v>
      </c>
      <c r="H25" s="64">
        <v>0</v>
      </c>
      <c r="I25" s="236"/>
    </row>
    <row r="26" spans="1:9" ht="36.75" customHeight="1">
      <c r="A26" s="237"/>
      <c r="B26" s="237"/>
      <c r="C26" s="237"/>
      <c r="D26" s="237"/>
      <c r="E26" s="65" t="s">
        <v>87</v>
      </c>
      <c r="F26" s="249">
        <v>2000</v>
      </c>
      <c r="G26" s="249">
        <v>2000</v>
      </c>
      <c r="H26" s="46">
        <v>0</v>
      </c>
      <c r="I26" s="328" t="s">
        <v>661</v>
      </c>
    </row>
    <row r="27" spans="1:9" ht="18.75" customHeight="1">
      <c r="A27" s="237"/>
      <c r="B27" s="237"/>
      <c r="C27" s="237"/>
      <c r="D27" s="237"/>
      <c r="E27" s="65" t="s">
        <v>86</v>
      </c>
      <c r="F27" s="68">
        <f>F26/F25*100</f>
        <v>100</v>
      </c>
      <c r="G27" s="68">
        <f>G26/G25*100</f>
        <v>100</v>
      </c>
      <c r="H27" s="46">
        <v>0</v>
      </c>
      <c r="I27" s="238"/>
    </row>
    <row r="28" spans="1:9" ht="43.5" customHeight="1">
      <c r="A28" s="283">
        <v>7</v>
      </c>
      <c r="B28" s="157">
        <v>900</v>
      </c>
      <c r="C28" s="157">
        <v>90015</v>
      </c>
      <c r="D28" s="157" t="s">
        <v>58</v>
      </c>
      <c r="E28" s="66" t="s">
        <v>458</v>
      </c>
      <c r="F28" s="249">
        <v>21793.2</v>
      </c>
      <c r="G28" s="249">
        <v>21793.2</v>
      </c>
      <c r="H28" s="64">
        <v>0</v>
      </c>
      <c r="I28" s="330"/>
    </row>
    <row r="29" spans="1:9" ht="35.25" customHeight="1">
      <c r="A29" s="237"/>
      <c r="B29" s="240"/>
      <c r="C29" s="240"/>
      <c r="D29" s="237"/>
      <c r="E29" s="65" t="s">
        <v>87</v>
      </c>
      <c r="F29" s="249">
        <v>21793.2</v>
      </c>
      <c r="G29" s="249">
        <v>21793.2</v>
      </c>
      <c r="H29" s="46">
        <v>0</v>
      </c>
      <c r="I29" s="328" t="s">
        <v>649</v>
      </c>
    </row>
    <row r="30" spans="1:9" ht="21" customHeight="1">
      <c r="A30" s="237"/>
      <c r="B30" s="240"/>
      <c r="C30" s="240"/>
      <c r="D30" s="237"/>
      <c r="E30" s="65" t="s">
        <v>86</v>
      </c>
      <c r="F30" s="68">
        <f>F29/F28*100</f>
        <v>100</v>
      </c>
      <c r="G30" s="68">
        <f>G29/G28*100</f>
        <v>100</v>
      </c>
      <c r="H30" s="46">
        <v>0</v>
      </c>
      <c r="I30" s="46"/>
    </row>
    <row r="31" spans="1:9" ht="33.75" customHeight="1">
      <c r="A31" s="279">
        <v>8</v>
      </c>
      <c r="B31" s="66">
        <v>900</v>
      </c>
      <c r="C31" s="66">
        <v>90015</v>
      </c>
      <c r="D31" s="66" t="s">
        <v>59</v>
      </c>
      <c r="E31" s="66" t="s">
        <v>351</v>
      </c>
      <c r="F31" s="249">
        <v>12000</v>
      </c>
      <c r="G31" s="249">
        <v>12000</v>
      </c>
      <c r="H31" s="64">
        <v>0</v>
      </c>
      <c r="I31" s="241"/>
    </row>
    <row r="32" spans="1:9" ht="39.75" customHeight="1">
      <c r="A32" s="237"/>
      <c r="B32" s="237"/>
      <c r="C32" s="237"/>
      <c r="D32" s="237"/>
      <c r="E32" s="65" t="s">
        <v>87</v>
      </c>
      <c r="F32" s="249">
        <v>12000</v>
      </c>
      <c r="G32" s="249">
        <v>12000</v>
      </c>
      <c r="H32" s="46">
        <v>0</v>
      </c>
      <c r="I32" s="328" t="s">
        <v>649</v>
      </c>
    </row>
    <row r="33" spans="1:9" ht="24.75" customHeight="1">
      <c r="A33" s="237"/>
      <c r="B33" s="237"/>
      <c r="C33" s="237"/>
      <c r="D33" s="237"/>
      <c r="E33" s="65" t="s">
        <v>86</v>
      </c>
      <c r="F33" s="68">
        <f>F32/F31*100</f>
        <v>100</v>
      </c>
      <c r="G33" s="68">
        <f>G32/G31*100</f>
        <v>100</v>
      </c>
      <c r="H33" s="46">
        <v>0</v>
      </c>
      <c r="I33" s="238"/>
    </row>
    <row r="34" spans="1:9" ht="33.75" customHeight="1">
      <c r="A34" s="66">
        <v>9</v>
      </c>
      <c r="B34" s="66">
        <v>600</v>
      </c>
      <c r="C34" s="66">
        <v>60016</v>
      </c>
      <c r="D34" s="66" t="s">
        <v>59</v>
      </c>
      <c r="E34" s="66" t="s">
        <v>407</v>
      </c>
      <c r="F34" s="249">
        <v>319.75</v>
      </c>
      <c r="G34" s="249">
        <v>319.75</v>
      </c>
      <c r="H34" s="64">
        <v>0</v>
      </c>
      <c r="I34" s="221"/>
    </row>
    <row r="35" spans="1:9" ht="51" customHeight="1">
      <c r="A35" s="65"/>
      <c r="B35" s="65"/>
      <c r="C35" s="65"/>
      <c r="D35" s="65"/>
      <c r="E35" s="65" t="s">
        <v>87</v>
      </c>
      <c r="F35" s="67">
        <v>319.31</v>
      </c>
      <c r="G35" s="67">
        <v>319.31</v>
      </c>
      <c r="H35" s="46">
        <v>0</v>
      </c>
      <c r="I35" s="328" t="s">
        <v>643</v>
      </c>
    </row>
    <row r="36" spans="1:9" ht="23.25" customHeight="1">
      <c r="A36" s="65"/>
      <c r="B36" s="65"/>
      <c r="C36" s="65"/>
      <c r="D36" s="65"/>
      <c r="E36" s="65" t="s">
        <v>86</v>
      </c>
      <c r="F36" s="68">
        <f>F35/F34*100</f>
        <v>99.86239249413605</v>
      </c>
      <c r="G36" s="68">
        <f>G35/G34*100</f>
        <v>99.86239249413605</v>
      </c>
      <c r="H36" s="46">
        <v>0</v>
      </c>
      <c r="I36" s="46"/>
    </row>
    <row r="37" spans="1:9" ht="38.25" customHeight="1">
      <c r="A37" s="66">
        <v>10</v>
      </c>
      <c r="B37" s="66">
        <v>600</v>
      </c>
      <c r="C37" s="66">
        <v>60016</v>
      </c>
      <c r="D37" s="66" t="s">
        <v>116</v>
      </c>
      <c r="E37" s="66" t="s">
        <v>344</v>
      </c>
      <c r="F37" s="249">
        <v>9279.63</v>
      </c>
      <c r="G37" s="249">
        <v>9279.63</v>
      </c>
      <c r="H37" s="249">
        <v>0</v>
      </c>
      <c r="I37" s="46"/>
    </row>
    <row r="38" spans="1:9" ht="52.5" customHeight="1">
      <c r="A38" s="65"/>
      <c r="B38" s="65"/>
      <c r="C38" s="65"/>
      <c r="D38" s="65"/>
      <c r="E38" s="65" t="s">
        <v>87</v>
      </c>
      <c r="F38" s="325">
        <v>9271.13</v>
      </c>
      <c r="G38" s="325">
        <v>9271.13</v>
      </c>
      <c r="H38" s="67">
        <v>0</v>
      </c>
      <c r="I38" s="328" t="s">
        <v>643</v>
      </c>
    </row>
    <row r="39" spans="1:9" ht="24" customHeight="1">
      <c r="A39" s="65"/>
      <c r="B39" s="65"/>
      <c r="C39" s="65"/>
      <c r="D39" s="65"/>
      <c r="E39" s="65" t="s">
        <v>86</v>
      </c>
      <c r="F39" s="68">
        <f>F38/F37*100</f>
        <v>99.90840152031923</v>
      </c>
      <c r="G39" s="68">
        <f>G38/G37*100</f>
        <v>99.90840152031923</v>
      </c>
      <c r="H39" s="67">
        <v>0</v>
      </c>
      <c r="I39" s="46"/>
    </row>
    <row r="40" spans="1:9" ht="40.5" customHeight="1">
      <c r="A40" s="66">
        <v>11</v>
      </c>
      <c r="B40" s="66">
        <v>600</v>
      </c>
      <c r="C40" s="66">
        <v>60016</v>
      </c>
      <c r="D40" s="66" t="s">
        <v>116</v>
      </c>
      <c r="E40" s="66" t="s">
        <v>460</v>
      </c>
      <c r="F40" s="249">
        <v>3000</v>
      </c>
      <c r="G40" s="249">
        <v>3000</v>
      </c>
      <c r="H40" s="249">
        <v>0</v>
      </c>
      <c r="I40" s="221"/>
    </row>
    <row r="41" spans="1:9" ht="47.25" customHeight="1">
      <c r="A41" s="65"/>
      <c r="B41" s="65"/>
      <c r="C41" s="65"/>
      <c r="D41" s="65"/>
      <c r="E41" s="65" t="s">
        <v>87</v>
      </c>
      <c r="F41" s="67">
        <v>2999.97</v>
      </c>
      <c r="G41" s="67">
        <v>2999.97</v>
      </c>
      <c r="H41" s="46">
        <v>0</v>
      </c>
      <c r="I41" s="284" t="s">
        <v>644</v>
      </c>
    </row>
    <row r="42" spans="1:9" ht="27.75" customHeight="1">
      <c r="A42" s="65"/>
      <c r="B42" s="65"/>
      <c r="C42" s="65"/>
      <c r="D42" s="65"/>
      <c r="E42" s="65" t="s">
        <v>86</v>
      </c>
      <c r="F42" s="68">
        <f>F41/F40*100</f>
        <v>99.999</v>
      </c>
      <c r="G42" s="68">
        <f>G41/G40*100</f>
        <v>99.999</v>
      </c>
      <c r="H42" s="46">
        <v>0</v>
      </c>
      <c r="I42" s="46"/>
    </row>
    <row r="43" spans="1:10" ht="27.75" customHeight="1">
      <c r="A43" s="66">
        <v>12</v>
      </c>
      <c r="B43" s="66">
        <v>900</v>
      </c>
      <c r="C43" s="66">
        <v>90015</v>
      </c>
      <c r="D43" s="66" t="s">
        <v>116</v>
      </c>
      <c r="E43" s="66" t="s">
        <v>345</v>
      </c>
      <c r="F43" s="249">
        <v>6200</v>
      </c>
      <c r="G43" s="249">
        <v>6200</v>
      </c>
      <c r="H43" s="249">
        <v>0</v>
      </c>
      <c r="I43" s="221"/>
      <c r="J43" s="6"/>
    </row>
    <row r="44" spans="1:10" ht="42" customHeight="1">
      <c r="A44" s="65"/>
      <c r="B44" s="65"/>
      <c r="C44" s="65"/>
      <c r="D44" s="65"/>
      <c r="E44" s="65" t="s">
        <v>87</v>
      </c>
      <c r="F44" s="249">
        <v>6200</v>
      </c>
      <c r="G44" s="249">
        <v>6200</v>
      </c>
      <c r="H44" s="46">
        <v>0</v>
      </c>
      <c r="I44" s="328" t="s">
        <v>649</v>
      </c>
      <c r="J44" s="6"/>
    </row>
    <row r="45" spans="1:10" ht="26.25" customHeight="1">
      <c r="A45" s="65"/>
      <c r="B45" s="65"/>
      <c r="C45" s="65"/>
      <c r="D45" s="65"/>
      <c r="E45" s="65" t="s">
        <v>86</v>
      </c>
      <c r="F45" s="68">
        <f>F44/F43*100</f>
        <v>100</v>
      </c>
      <c r="G45" s="68">
        <f>G44/G43*100</f>
        <v>100</v>
      </c>
      <c r="H45" s="46">
        <v>0</v>
      </c>
      <c r="I45" s="46"/>
      <c r="J45" s="6"/>
    </row>
    <row r="46" spans="1:9" ht="33" customHeight="1">
      <c r="A46" s="66">
        <v>13</v>
      </c>
      <c r="B46" s="66">
        <v>900</v>
      </c>
      <c r="C46" s="66">
        <v>90015</v>
      </c>
      <c r="D46" s="66" t="s">
        <v>60</v>
      </c>
      <c r="E46" s="66" t="s">
        <v>347</v>
      </c>
      <c r="F46" s="249">
        <v>13000</v>
      </c>
      <c r="G46" s="249">
        <v>13000</v>
      </c>
      <c r="H46" s="249">
        <v>0</v>
      </c>
      <c r="I46" s="221"/>
    </row>
    <row r="47" spans="1:9" ht="36.75" customHeight="1">
      <c r="A47" s="65"/>
      <c r="B47" s="65"/>
      <c r="C47" s="65"/>
      <c r="D47" s="65"/>
      <c r="E47" s="65" t="s">
        <v>87</v>
      </c>
      <c r="F47" s="249">
        <v>13000</v>
      </c>
      <c r="G47" s="249">
        <v>13000</v>
      </c>
      <c r="H47" s="46">
        <v>0</v>
      </c>
      <c r="I47" s="328" t="s">
        <v>649</v>
      </c>
    </row>
    <row r="48" spans="1:9" ht="24" customHeight="1">
      <c r="A48" s="237"/>
      <c r="B48" s="65"/>
      <c r="C48" s="65"/>
      <c r="D48" s="65"/>
      <c r="E48" s="65" t="s">
        <v>86</v>
      </c>
      <c r="F48" s="68">
        <f>F47/F46*100</f>
        <v>100</v>
      </c>
      <c r="G48" s="68">
        <f>G47/G46*100</f>
        <v>100</v>
      </c>
      <c r="H48" s="46">
        <v>0</v>
      </c>
      <c r="I48" s="46"/>
    </row>
    <row r="49" spans="1:9" ht="36.75" customHeight="1">
      <c r="A49" s="66">
        <v>14</v>
      </c>
      <c r="B49" s="66">
        <v>921</v>
      </c>
      <c r="C49" s="66">
        <v>92109</v>
      </c>
      <c r="D49" s="66" t="s">
        <v>60</v>
      </c>
      <c r="E49" s="66" t="s">
        <v>408</v>
      </c>
      <c r="F49" s="249">
        <v>1500</v>
      </c>
      <c r="G49" s="249">
        <v>1500</v>
      </c>
      <c r="H49" s="249">
        <v>0</v>
      </c>
      <c r="I49" s="221"/>
    </row>
    <row r="50" spans="1:9" ht="43.5" customHeight="1">
      <c r="A50" s="237"/>
      <c r="B50" s="65"/>
      <c r="C50" s="65"/>
      <c r="D50" s="65"/>
      <c r="E50" s="65" t="s">
        <v>87</v>
      </c>
      <c r="F50" s="249">
        <v>1500</v>
      </c>
      <c r="G50" s="249">
        <v>1500</v>
      </c>
      <c r="H50" s="46">
        <v>0</v>
      </c>
      <c r="I50" s="284" t="s">
        <v>409</v>
      </c>
    </row>
    <row r="51" spans="1:9" ht="27.75" customHeight="1">
      <c r="A51" s="237"/>
      <c r="B51" s="65"/>
      <c r="C51" s="65"/>
      <c r="D51" s="65"/>
      <c r="E51" s="65" t="s">
        <v>86</v>
      </c>
      <c r="F51" s="68">
        <f>F50/F49*100</f>
        <v>100</v>
      </c>
      <c r="G51" s="68">
        <f>G50/G49*100</f>
        <v>100</v>
      </c>
      <c r="H51" s="46">
        <v>0</v>
      </c>
      <c r="I51" s="46"/>
    </row>
    <row r="52" spans="1:9" ht="36" customHeight="1">
      <c r="A52" s="66">
        <v>15</v>
      </c>
      <c r="B52" s="66">
        <v>801</v>
      </c>
      <c r="C52" s="66">
        <v>80101</v>
      </c>
      <c r="D52" s="66" t="s">
        <v>60</v>
      </c>
      <c r="E52" s="66" t="s">
        <v>348</v>
      </c>
      <c r="F52" s="249">
        <v>1700</v>
      </c>
      <c r="G52" s="249">
        <v>1700</v>
      </c>
      <c r="H52" s="249">
        <v>0</v>
      </c>
      <c r="I52" s="236"/>
    </row>
    <row r="53" spans="1:9" ht="36" customHeight="1">
      <c r="A53" s="237"/>
      <c r="B53" s="237"/>
      <c r="C53" s="237"/>
      <c r="D53" s="237"/>
      <c r="E53" s="65" t="s">
        <v>87</v>
      </c>
      <c r="F53" s="249">
        <v>1700</v>
      </c>
      <c r="G53" s="249">
        <v>1700</v>
      </c>
      <c r="H53" s="46">
        <v>0</v>
      </c>
      <c r="I53" s="284" t="s">
        <v>672</v>
      </c>
    </row>
    <row r="54" spans="1:9" ht="22.5" customHeight="1">
      <c r="A54" s="237"/>
      <c r="B54" s="237"/>
      <c r="C54" s="237"/>
      <c r="D54" s="237"/>
      <c r="E54" s="65" t="s">
        <v>86</v>
      </c>
      <c r="F54" s="68">
        <f>F53/F52*100</f>
        <v>100</v>
      </c>
      <c r="G54" s="68">
        <f>G53/G52*100</f>
        <v>100</v>
      </c>
      <c r="H54" s="46">
        <v>0</v>
      </c>
      <c r="I54" s="238"/>
    </row>
    <row r="55" spans="1:9" ht="29.25" customHeight="1">
      <c r="A55" s="66">
        <v>16</v>
      </c>
      <c r="B55" s="66">
        <v>801</v>
      </c>
      <c r="C55" s="66">
        <v>80101</v>
      </c>
      <c r="D55" s="66" t="s">
        <v>60</v>
      </c>
      <c r="E55" s="66" t="s">
        <v>410</v>
      </c>
      <c r="F55" s="249">
        <v>9000</v>
      </c>
      <c r="G55" s="249">
        <v>9000</v>
      </c>
      <c r="H55" s="249">
        <v>0</v>
      </c>
      <c r="I55" s="221"/>
    </row>
    <row r="56" spans="1:9" ht="45.75" customHeight="1">
      <c r="A56" s="65"/>
      <c r="B56" s="65"/>
      <c r="C56" s="65"/>
      <c r="D56" s="65"/>
      <c r="E56" s="65" t="s">
        <v>87</v>
      </c>
      <c r="F56" s="249">
        <v>9000</v>
      </c>
      <c r="G56" s="249">
        <v>9000</v>
      </c>
      <c r="H56" s="46">
        <v>0</v>
      </c>
      <c r="I56" s="284" t="s">
        <v>411</v>
      </c>
    </row>
    <row r="57" spans="1:9" ht="22.5" customHeight="1">
      <c r="A57" s="65"/>
      <c r="B57" s="65"/>
      <c r="C57" s="65"/>
      <c r="D57" s="65"/>
      <c r="E57" s="65" t="s">
        <v>86</v>
      </c>
      <c r="F57" s="68">
        <f>F56/F55*100</f>
        <v>100</v>
      </c>
      <c r="G57" s="68">
        <f>G56/G55*100</f>
        <v>100</v>
      </c>
      <c r="H57" s="46">
        <v>0</v>
      </c>
      <c r="I57" s="46"/>
    </row>
    <row r="58" spans="1:9" ht="36" customHeight="1">
      <c r="A58" s="66">
        <v>17</v>
      </c>
      <c r="B58" s="66">
        <v>600</v>
      </c>
      <c r="C58" s="66">
        <v>60016</v>
      </c>
      <c r="D58" s="66" t="s">
        <v>60</v>
      </c>
      <c r="E58" s="66" t="s">
        <v>344</v>
      </c>
      <c r="F58" s="249">
        <v>9086.95</v>
      </c>
      <c r="G58" s="249">
        <v>9086.95</v>
      </c>
      <c r="H58" s="249">
        <v>0</v>
      </c>
      <c r="I58" s="221"/>
    </row>
    <row r="59" spans="1:9" ht="51.75" customHeight="1">
      <c r="A59" s="65"/>
      <c r="B59" s="65"/>
      <c r="C59" s="65"/>
      <c r="D59" s="65"/>
      <c r="E59" s="65" t="s">
        <v>87</v>
      </c>
      <c r="F59" s="67">
        <v>9085.7</v>
      </c>
      <c r="G59" s="67">
        <v>9085.7</v>
      </c>
      <c r="H59" s="46">
        <v>0</v>
      </c>
      <c r="I59" s="328" t="s">
        <v>643</v>
      </c>
    </row>
    <row r="60" spans="1:9" ht="23.25" customHeight="1">
      <c r="A60" s="65"/>
      <c r="B60" s="65"/>
      <c r="C60" s="65"/>
      <c r="D60" s="65"/>
      <c r="E60" s="65" t="s">
        <v>86</v>
      </c>
      <c r="F60" s="68">
        <f>F59/F58*100</f>
        <v>99.98624400926603</v>
      </c>
      <c r="G60" s="68">
        <f>G59/G58*100</f>
        <v>99.98624400926603</v>
      </c>
      <c r="H60" s="46">
        <v>0</v>
      </c>
      <c r="I60" s="46"/>
    </row>
    <row r="61" spans="1:9" ht="41.25" customHeight="1">
      <c r="A61" s="327">
        <v>18</v>
      </c>
      <c r="B61" s="66">
        <v>600</v>
      </c>
      <c r="C61" s="66">
        <v>60016</v>
      </c>
      <c r="D61" s="66" t="s">
        <v>117</v>
      </c>
      <c r="E61" s="66" t="s">
        <v>461</v>
      </c>
      <c r="F61" s="249">
        <v>14159.02</v>
      </c>
      <c r="G61" s="249">
        <v>14159.02</v>
      </c>
      <c r="H61" s="249">
        <v>0</v>
      </c>
      <c r="I61" s="221"/>
    </row>
    <row r="62" spans="1:9" ht="51" customHeight="1">
      <c r="A62" s="65"/>
      <c r="B62" s="65"/>
      <c r="C62" s="65"/>
      <c r="D62" s="65"/>
      <c r="E62" s="65" t="s">
        <v>87</v>
      </c>
      <c r="F62" s="67">
        <v>14158.04</v>
      </c>
      <c r="G62" s="67">
        <v>14158.04</v>
      </c>
      <c r="H62" s="46">
        <v>0</v>
      </c>
      <c r="I62" s="328" t="s">
        <v>643</v>
      </c>
    </row>
    <row r="63" spans="1:9" ht="23.25" customHeight="1">
      <c r="A63" s="65"/>
      <c r="B63" s="65"/>
      <c r="C63" s="65"/>
      <c r="D63" s="65"/>
      <c r="E63" s="65" t="s">
        <v>86</v>
      </c>
      <c r="F63" s="68">
        <f>F62/F61*100</f>
        <v>99.99307861702293</v>
      </c>
      <c r="G63" s="68">
        <f>G62/G61*100</f>
        <v>99.99307861702293</v>
      </c>
      <c r="H63" s="46">
        <v>0</v>
      </c>
      <c r="I63" s="46"/>
    </row>
    <row r="64" spans="1:9" ht="36" customHeight="1">
      <c r="A64" s="66">
        <v>19</v>
      </c>
      <c r="B64" s="66">
        <v>900</v>
      </c>
      <c r="C64" s="66">
        <v>90095</v>
      </c>
      <c r="D64" s="66" t="s">
        <v>117</v>
      </c>
      <c r="E64" s="66" t="s">
        <v>412</v>
      </c>
      <c r="F64" s="249">
        <v>5000</v>
      </c>
      <c r="G64" s="249">
        <v>5000</v>
      </c>
      <c r="H64" s="249">
        <v>0</v>
      </c>
      <c r="I64" s="236"/>
    </row>
    <row r="65" spans="1:9" ht="33" customHeight="1">
      <c r="A65" s="237"/>
      <c r="B65" s="237"/>
      <c r="C65" s="237"/>
      <c r="D65" s="237"/>
      <c r="E65" s="65" t="s">
        <v>87</v>
      </c>
      <c r="F65" s="67">
        <v>3900</v>
      </c>
      <c r="G65" s="67">
        <v>3900</v>
      </c>
      <c r="H65" s="46">
        <v>0</v>
      </c>
      <c r="I65" s="328" t="s">
        <v>659</v>
      </c>
    </row>
    <row r="66" spans="1:9" ht="21" customHeight="1">
      <c r="A66" s="237"/>
      <c r="B66" s="237"/>
      <c r="C66" s="237"/>
      <c r="D66" s="237"/>
      <c r="E66" s="65" t="s">
        <v>86</v>
      </c>
      <c r="F66" s="68">
        <f>F65/F64*100</f>
        <v>78</v>
      </c>
      <c r="G66" s="68">
        <f>G65/G64*100</f>
        <v>78</v>
      </c>
      <c r="H66" s="46">
        <v>0</v>
      </c>
      <c r="I66" s="238"/>
    </row>
    <row r="67" spans="1:9" ht="25.5" customHeight="1">
      <c r="A67" s="66">
        <v>20</v>
      </c>
      <c r="B67" s="66">
        <v>900</v>
      </c>
      <c r="C67" s="66">
        <v>90015</v>
      </c>
      <c r="D67" s="66" t="s">
        <v>61</v>
      </c>
      <c r="E67" s="66" t="s">
        <v>462</v>
      </c>
      <c r="F67" s="249">
        <v>11500</v>
      </c>
      <c r="G67" s="249">
        <v>11500</v>
      </c>
      <c r="H67" s="249">
        <v>0</v>
      </c>
      <c r="I67" s="46"/>
    </row>
    <row r="68" spans="1:9" ht="34.5" customHeight="1">
      <c r="A68" s="237"/>
      <c r="B68" s="237"/>
      <c r="C68" s="237"/>
      <c r="D68" s="65"/>
      <c r="E68" s="65" t="s">
        <v>87</v>
      </c>
      <c r="F68" s="249">
        <v>11500</v>
      </c>
      <c r="G68" s="249">
        <v>11500</v>
      </c>
      <c r="H68" s="46">
        <v>0</v>
      </c>
      <c r="I68" s="328" t="s">
        <v>649</v>
      </c>
    </row>
    <row r="69" spans="1:9" ht="24.75" customHeight="1">
      <c r="A69" s="237"/>
      <c r="B69" s="237"/>
      <c r="C69" s="237"/>
      <c r="D69" s="65"/>
      <c r="E69" s="65" t="s">
        <v>86</v>
      </c>
      <c r="F69" s="68">
        <f>F68/F67*100</f>
        <v>100</v>
      </c>
      <c r="G69" s="68">
        <f>G68/G67*100</f>
        <v>100</v>
      </c>
      <c r="H69" s="46">
        <v>0</v>
      </c>
      <c r="I69" s="46"/>
    </row>
    <row r="70" spans="1:9" ht="36" customHeight="1">
      <c r="A70" s="66">
        <v>21</v>
      </c>
      <c r="B70" s="66">
        <v>801</v>
      </c>
      <c r="C70" s="66">
        <v>80101</v>
      </c>
      <c r="D70" s="66" t="s">
        <v>61</v>
      </c>
      <c r="E70" s="66" t="s">
        <v>413</v>
      </c>
      <c r="F70" s="249">
        <v>865.04</v>
      </c>
      <c r="G70" s="249">
        <v>865.04</v>
      </c>
      <c r="H70" s="249">
        <v>0</v>
      </c>
      <c r="I70" s="221"/>
    </row>
    <row r="71" spans="1:9" ht="45.75" customHeight="1">
      <c r="A71" s="237"/>
      <c r="B71" s="237"/>
      <c r="C71" s="237"/>
      <c r="D71" s="237"/>
      <c r="E71" s="65" t="s">
        <v>87</v>
      </c>
      <c r="F71" s="249">
        <v>865.04</v>
      </c>
      <c r="G71" s="249">
        <v>865.04</v>
      </c>
      <c r="H71" s="46">
        <v>0</v>
      </c>
      <c r="I71" s="284" t="s">
        <v>411</v>
      </c>
    </row>
    <row r="72" spans="1:9" ht="22.5" customHeight="1">
      <c r="A72" s="237"/>
      <c r="B72" s="237"/>
      <c r="C72" s="237"/>
      <c r="D72" s="237"/>
      <c r="E72" s="65" t="s">
        <v>86</v>
      </c>
      <c r="F72" s="68">
        <f>F71/F70*100</f>
        <v>100</v>
      </c>
      <c r="G72" s="68">
        <f>G71/G70*100</f>
        <v>100</v>
      </c>
      <c r="H72" s="46">
        <v>0</v>
      </c>
      <c r="I72" s="46"/>
    </row>
    <row r="73" spans="1:11" ht="37.5" customHeight="1">
      <c r="A73" s="66">
        <v>22</v>
      </c>
      <c r="B73" s="66">
        <v>600</v>
      </c>
      <c r="C73" s="66">
        <v>60016</v>
      </c>
      <c r="D73" s="66" t="s">
        <v>62</v>
      </c>
      <c r="E73" s="66" t="s">
        <v>463</v>
      </c>
      <c r="F73" s="249">
        <v>10553.32</v>
      </c>
      <c r="G73" s="249">
        <v>10553.32</v>
      </c>
      <c r="H73" s="249">
        <v>0</v>
      </c>
      <c r="I73" s="46"/>
      <c r="J73" s="6"/>
      <c r="K73" s="6"/>
    </row>
    <row r="74" spans="1:11" ht="54" customHeight="1">
      <c r="A74" s="65"/>
      <c r="B74" s="65"/>
      <c r="C74" s="65"/>
      <c r="D74" s="65"/>
      <c r="E74" s="65" t="s">
        <v>87</v>
      </c>
      <c r="F74" s="67">
        <v>10553.03</v>
      </c>
      <c r="G74" s="67">
        <v>10553.03</v>
      </c>
      <c r="H74" s="46">
        <v>0</v>
      </c>
      <c r="I74" s="284" t="s">
        <v>644</v>
      </c>
      <c r="J74" s="6"/>
      <c r="K74" s="6"/>
    </row>
    <row r="75" spans="1:11" ht="21.75" customHeight="1">
      <c r="A75" s="65"/>
      <c r="B75" s="65"/>
      <c r="C75" s="65"/>
      <c r="D75" s="65"/>
      <c r="E75" s="65" t="s">
        <v>86</v>
      </c>
      <c r="F75" s="68">
        <f>F74/F73*100</f>
        <v>99.99725204959199</v>
      </c>
      <c r="G75" s="68">
        <f>G74/G73*100</f>
        <v>99.99725204959199</v>
      </c>
      <c r="H75" s="46">
        <v>0</v>
      </c>
      <c r="I75" s="46"/>
      <c r="J75" s="6"/>
      <c r="K75" s="6"/>
    </row>
    <row r="76" spans="1:9" ht="45" customHeight="1">
      <c r="A76" s="66">
        <v>23</v>
      </c>
      <c r="B76" s="66">
        <v>600</v>
      </c>
      <c r="C76" s="66">
        <v>60016</v>
      </c>
      <c r="D76" s="66" t="s">
        <v>110</v>
      </c>
      <c r="E76" s="66" t="s">
        <v>464</v>
      </c>
      <c r="F76" s="249">
        <v>10000</v>
      </c>
      <c r="G76" s="249">
        <v>10000</v>
      </c>
      <c r="H76" s="249">
        <v>0</v>
      </c>
      <c r="I76" s="236"/>
    </row>
    <row r="77" spans="1:9" ht="51.75" customHeight="1">
      <c r="A77" s="65"/>
      <c r="B77" s="65"/>
      <c r="C77" s="65"/>
      <c r="D77" s="65"/>
      <c r="E77" s="65" t="s">
        <v>87</v>
      </c>
      <c r="F77" s="67">
        <v>9999.53</v>
      </c>
      <c r="G77" s="67">
        <v>9999.53</v>
      </c>
      <c r="H77" s="46">
        <v>0</v>
      </c>
      <c r="I77" s="284" t="s">
        <v>644</v>
      </c>
    </row>
    <row r="78" spans="1:9" ht="19.5" customHeight="1">
      <c r="A78" s="65"/>
      <c r="B78" s="65"/>
      <c r="C78" s="65"/>
      <c r="D78" s="65"/>
      <c r="E78" s="65" t="s">
        <v>86</v>
      </c>
      <c r="F78" s="68">
        <f>F77/F76*100</f>
        <v>99.99530000000001</v>
      </c>
      <c r="G78" s="68">
        <f>G77/G76*100</f>
        <v>99.99530000000001</v>
      </c>
      <c r="H78" s="46">
        <v>0</v>
      </c>
      <c r="I78" s="238"/>
    </row>
    <row r="79" spans="1:9" ht="37.5" customHeight="1">
      <c r="A79" s="157">
        <v>24</v>
      </c>
      <c r="B79" s="157">
        <v>921</v>
      </c>
      <c r="C79" s="157">
        <v>92109</v>
      </c>
      <c r="D79" s="157" t="s">
        <v>110</v>
      </c>
      <c r="E79" s="157" t="s">
        <v>465</v>
      </c>
      <c r="F79" s="176">
        <v>10500</v>
      </c>
      <c r="G79" s="176">
        <v>10500</v>
      </c>
      <c r="H79" s="64">
        <v>0</v>
      </c>
      <c r="I79" s="236"/>
    </row>
    <row r="80" spans="1:9" ht="40.5" customHeight="1">
      <c r="A80" s="237"/>
      <c r="B80" s="237"/>
      <c r="C80" s="237"/>
      <c r="D80" s="237"/>
      <c r="E80" s="65" t="s">
        <v>87</v>
      </c>
      <c r="F80" s="67">
        <v>10497</v>
      </c>
      <c r="G80" s="67">
        <v>10497</v>
      </c>
      <c r="H80" s="46">
        <v>0</v>
      </c>
      <c r="I80" s="284" t="s">
        <v>667</v>
      </c>
    </row>
    <row r="81" spans="1:9" ht="23.25" customHeight="1">
      <c r="A81" s="237"/>
      <c r="B81" s="237"/>
      <c r="C81" s="237"/>
      <c r="D81" s="237"/>
      <c r="E81" s="65" t="s">
        <v>86</v>
      </c>
      <c r="F81" s="68">
        <f>F80/F79*100</f>
        <v>99.97142857142856</v>
      </c>
      <c r="G81" s="68">
        <f>G80/G79*100</f>
        <v>99.97142857142856</v>
      </c>
      <c r="H81" s="46">
        <v>0</v>
      </c>
      <c r="I81" s="46"/>
    </row>
    <row r="82" spans="1:9" ht="24.75" customHeight="1">
      <c r="A82" s="66">
        <v>25</v>
      </c>
      <c r="B82" s="66">
        <v>600</v>
      </c>
      <c r="C82" s="66">
        <v>60095</v>
      </c>
      <c r="D82" s="66" t="s">
        <v>110</v>
      </c>
      <c r="E82" s="66" t="s">
        <v>466</v>
      </c>
      <c r="F82" s="249">
        <v>2191.89</v>
      </c>
      <c r="G82" s="249">
        <v>2191.89</v>
      </c>
      <c r="H82" s="64">
        <v>0</v>
      </c>
      <c r="I82" s="221"/>
    </row>
    <row r="83" spans="1:9" ht="40.5" customHeight="1">
      <c r="A83" s="65"/>
      <c r="B83" s="65"/>
      <c r="C83" s="65"/>
      <c r="D83" s="65"/>
      <c r="E83" s="65" t="s">
        <v>87</v>
      </c>
      <c r="F83" s="249">
        <v>2191.89</v>
      </c>
      <c r="G83" s="249">
        <v>2191.89</v>
      </c>
      <c r="H83" s="46">
        <v>0</v>
      </c>
      <c r="I83" s="284" t="s">
        <v>653</v>
      </c>
    </row>
    <row r="84" spans="1:9" ht="21.75" customHeight="1">
      <c r="A84" s="65"/>
      <c r="B84" s="65"/>
      <c r="C84" s="65"/>
      <c r="D84" s="65"/>
      <c r="E84" s="65" t="s">
        <v>86</v>
      </c>
      <c r="F84" s="68">
        <f>F83/F82*100</f>
        <v>100</v>
      </c>
      <c r="G84" s="68">
        <f>G83/G82*100</f>
        <v>100</v>
      </c>
      <c r="H84" s="46">
        <v>0</v>
      </c>
      <c r="I84" s="46"/>
    </row>
    <row r="85" spans="1:9" ht="34.5" customHeight="1">
      <c r="A85" s="66">
        <v>26</v>
      </c>
      <c r="B85" s="66">
        <v>600</v>
      </c>
      <c r="C85" s="66">
        <v>60016</v>
      </c>
      <c r="D85" s="66" t="s">
        <v>63</v>
      </c>
      <c r="E85" s="66" t="s">
        <v>414</v>
      </c>
      <c r="F85" s="249">
        <v>16260.26</v>
      </c>
      <c r="G85" s="249">
        <v>16260.26</v>
      </c>
      <c r="H85" s="64">
        <v>0</v>
      </c>
      <c r="I85" s="221"/>
    </row>
    <row r="86" spans="1:9" ht="53.25" customHeight="1">
      <c r="A86" s="65"/>
      <c r="B86" s="65"/>
      <c r="C86" s="65"/>
      <c r="D86" s="65"/>
      <c r="E86" s="65" t="s">
        <v>87</v>
      </c>
      <c r="F86" s="67">
        <v>16255.37</v>
      </c>
      <c r="G86" s="67">
        <v>16255.37</v>
      </c>
      <c r="H86" s="46">
        <v>0</v>
      </c>
      <c r="I86" s="328" t="s">
        <v>643</v>
      </c>
    </row>
    <row r="87" spans="1:9" ht="21" customHeight="1">
      <c r="A87" s="65"/>
      <c r="B87" s="65"/>
      <c r="C87" s="65"/>
      <c r="D87" s="65"/>
      <c r="E87" s="65" t="s">
        <v>86</v>
      </c>
      <c r="F87" s="68">
        <f>F86/F85*100</f>
        <v>99.96992668013918</v>
      </c>
      <c r="G87" s="68">
        <f>G86/G85*100</f>
        <v>99.96992668013918</v>
      </c>
      <c r="H87" s="46">
        <v>0</v>
      </c>
      <c r="I87" s="46"/>
    </row>
    <row r="88" spans="1:9" ht="37.5" customHeight="1">
      <c r="A88" s="66">
        <v>27</v>
      </c>
      <c r="B88" s="66">
        <v>600</v>
      </c>
      <c r="C88" s="66">
        <v>60016</v>
      </c>
      <c r="D88" s="66" t="s">
        <v>118</v>
      </c>
      <c r="E88" s="66" t="s">
        <v>415</v>
      </c>
      <c r="F88" s="249">
        <v>10000</v>
      </c>
      <c r="G88" s="249">
        <v>10000</v>
      </c>
      <c r="H88" s="64">
        <v>0</v>
      </c>
      <c r="I88" s="221"/>
    </row>
    <row r="89" spans="1:9" ht="54" customHeight="1">
      <c r="A89" s="65"/>
      <c r="B89" s="65"/>
      <c r="C89" s="65"/>
      <c r="D89" s="65"/>
      <c r="E89" s="65" t="s">
        <v>87</v>
      </c>
      <c r="F89" s="67">
        <v>9999.53</v>
      </c>
      <c r="G89" s="67">
        <v>9999.53</v>
      </c>
      <c r="H89" s="46">
        <v>0</v>
      </c>
      <c r="I89" s="284" t="s">
        <v>644</v>
      </c>
    </row>
    <row r="90" spans="1:9" ht="20.25" customHeight="1">
      <c r="A90" s="65"/>
      <c r="B90" s="65"/>
      <c r="C90" s="65"/>
      <c r="D90" s="65"/>
      <c r="E90" s="65" t="s">
        <v>86</v>
      </c>
      <c r="F90" s="68">
        <f>F89/F88*100</f>
        <v>99.99530000000001</v>
      </c>
      <c r="G90" s="68">
        <f>G89/G88*100</f>
        <v>99.99530000000001</v>
      </c>
      <c r="H90" s="46">
        <v>0</v>
      </c>
      <c r="I90" s="46"/>
    </row>
    <row r="91" spans="1:9" ht="36.75" customHeight="1">
      <c r="A91" s="66">
        <v>28</v>
      </c>
      <c r="B91" s="66">
        <v>600</v>
      </c>
      <c r="C91" s="66">
        <v>60095</v>
      </c>
      <c r="D91" s="66" t="s">
        <v>118</v>
      </c>
      <c r="E91" s="66" t="s">
        <v>416</v>
      </c>
      <c r="F91" s="249">
        <v>15897.06</v>
      </c>
      <c r="G91" s="249">
        <v>15897.06</v>
      </c>
      <c r="H91" s="64">
        <v>0</v>
      </c>
      <c r="I91" s="323"/>
    </row>
    <row r="92" spans="1:9" ht="44.25" customHeight="1">
      <c r="A92" s="65"/>
      <c r="B92" s="65"/>
      <c r="C92" s="65"/>
      <c r="D92" s="65"/>
      <c r="E92" s="65" t="s">
        <v>87</v>
      </c>
      <c r="F92" s="249">
        <v>15897.06</v>
      </c>
      <c r="G92" s="249">
        <v>15897.06</v>
      </c>
      <c r="H92" s="46">
        <v>0</v>
      </c>
      <c r="I92" s="284" t="s">
        <v>650</v>
      </c>
    </row>
    <row r="93" spans="1:9" ht="20.25" customHeight="1">
      <c r="A93" s="65"/>
      <c r="B93" s="65"/>
      <c r="C93" s="65"/>
      <c r="D93" s="65"/>
      <c r="E93" s="65" t="s">
        <v>86</v>
      </c>
      <c r="F93" s="68">
        <f>F92/F91*100</f>
        <v>100</v>
      </c>
      <c r="G93" s="68">
        <f>G92/G91*100</f>
        <v>100</v>
      </c>
      <c r="H93" s="46">
        <v>0</v>
      </c>
      <c r="I93" s="46"/>
    </row>
    <row r="94" spans="1:9" ht="36.75" customHeight="1">
      <c r="A94" s="157">
        <v>29</v>
      </c>
      <c r="B94" s="157">
        <v>801</v>
      </c>
      <c r="C94" s="157">
        <v>80101</v>
      </c>
      <c r="D94" s="66" t="s">
        <v>118</v>
      </c>
      <c r="E94" s="66" t="s">
        <v>410</v>
      </c>
      <c r="F94" s="249">
        <v>3000</v>
      </c>
      <c r="G94" s="249">
        <v>3000</v>
      </c>
      <c r="H94" s="64">
        <v>0</v>
      </c>
      <c r="I94" s="221"/>
    </row>
    <row r="95" spans="1:9" ht="36" customHeight="1">
      <c r="A95" s="237"/>
      <c r="B95" s="237"/>
      <c r="C95" s="237"/>
      <c r="D95" s="65"/>
      <c r="E95" s="65" t="s">
        <v>87</v>
      </c>
      <c r="F95" s="249">
        <v>3000</v>
      </c>
      <c r="G95" s="249">
        <v>3000</v>
      </c>
      <c r="H95" s="64">
        <v>0</v>
      </c>
      <c r="I95" s="284" t="s">
        <v>411</v>
      </c>
    </row>
    <row r="96" spans="1:9" ht="21" customHeight="1">
      <c r="A96" s="237"/>
      <c r="B96" s="237"/>
      <c r="C96" s="237"/>
      <c r="D96" s="65"/>
      <c r="E96" s="65" t="s">
        <v>86</v>
      </c>
      <c r="F96" s="68">
        <f>F95/F94*100</f>
        <v>100</v>
      </c>
      <c r="G96" s="68">
        <f>G95/G94*100</f>
        <v>100</v>
      </c>
      <c r="H96" s="68">
        <v>0</v>
      </c>
      <c r="I96" s="46"/>
    </row>
    <row r="97" spans="1:9" ht="38.25" customHeight="1">
      <c r="A97" s="66">
        <v>30</v>
      </c>
      <c r="B97" s="66">
        <v>900</v>
      </c>
      <c r="C97" s="66">
        <v>90015</v>
      </c>
      <c r="D97" s="66" t="s">
        <v>64</v>
      </c>
      <c r="E97" s="66" t="s">
        <v>347</v>
      </c>
      <c r="F97" s="249">
        <v>15000</v>
      </c>
      <c r="G97" s="249">
        <v>15000</v>
      </c>
      <c r="H97" s="64">
        <v>0</v>
      </c>
      <c r="I97" s="221"/>
    </row>
    <row r="98" spans="1:9" ht="39" customHeight="1">
      <c r="A98" s="237"/>
      <c r="B98" s="237"/>
      <c r="C98" s="237"/>
      <c r="D98" s="237"/>
      <c r="E98" s="65" t="s">
        <v>87</v>
      </c>
      <c r="F98" s="249">
        <v>15000</v>
      </c>
      <c r="G98" s="249">
        <v>15000</v>
      </c>
      <c r="H98" s="46">
        <v>0</v>
      </c>
      <c r="I98" s="328" t="s">
        <v>649</v>
      </c>
    </row>
    <row r="99" spans="1:9" ht="20.25" customHeight="1">
      <c r="A99" s="237"/>
      <c r="B99" s="237"/>
      <c r="C99" s="237"/>
      <c r="D99" s="237"/>
      <c r="E99" s="65" t="s">
        <v>86</v>
      </c>
      <c r="F99" s="68">
        <f>F98/F97*100</f>
        <v>100</v>
      </c>
      <c r="G99" s="68">
        <f>G98/G97*100</f>
        <v>100</v>
      </c>
      <c r="H99" s="46">
        <v>0</v>
      </c>
      <c r="I99" s="46"/>
    </row>
    <row r="100" spans="1:9" ht="48" customHeight="1">
      <c r="A100" s="157">
        <v>31</v>
      </c>
      <c r="B100" s="157">
        <v>921</v>
      </c>
      <c r="C100" s="157">
        <v>92195</v>
      </c>
      <c r="D100" s="157" t="s">
        <v>64</v>
      </c>
      <c r="E100" s="287" t="s">
        <v>417</v>
      </c>
      <c r="F100" s="249">
        <v>580.86</v>
      </c>
      <c r="G100" s="249">
        <v>580.86</v>
      </c>
      <c r="H100" s="64">
        <v>0</v>
      </c>
      <c r="I100" s="236"/>
    </row>
    <row r="101" spans="1:9" ht="39.75" customHeight="1">
      <c r="A101" s="237"/>
      <c r="B101" s="237"/>
      <c r="C101" s="237"/>
      <c r="D101" s="237"/>
      <c r="E101" s="65" t="s">
        <v>87</v>
      </c>
      <c r="F101" s="249">
        <v>0</v>
      </c>
      <c r="G101" s="249">
        <v>0</v>
      </c>
      <c r="H101" s="46">
        <v>0</v>
      </c>
      <c r="I101" s="239"/>
    </row>
    <row r="102" spans="1:9" s="6" customFormat="1" ht="20.25" customHeight="1">
      <c r="A102" s="237"/>
      <c r="B102" s="237"/>
      <c r="C102" s="237"/>
      <c r="D102" s="237"/>
      <c r="E102" s="65" t="s">
        <v>86</v>
      </c>
      <c r="F102" s="68">
        <f>F101/F100*100</f>
        <v>0</v>
      </c>
      <c r="G102" s="68">
        <f>G101/G100*100</f>
        <v>0</v>
      </c>
      <c r="H102" s="46">
        <v>0</v>
      </c>
      <c r="I102" s="238"/>
    </row>
    <row r="103" spans="1:9" ht="32.25" customHeight="1">
      <c r="A103" s="66">
        <v>32</v>
      </c>
      <c r="B103" s="66">
        <v>900</v>
      </c>
      <c r="C103" s="66">
        <v>90015</v>
      </c>
      <c r="D103" s="66" t="s">
        <v>290</v>
      </c>
      <c r="E103" s="66" t="s">
        <v>347</v>
      </c>
      <c r="F103" s="249">
        <v>12000</v>
      </c>
      <c r="G103" s="249">
        <v>12000</v>
      </c>
      <c r="H103" s="64">
        <v>0</v>
      </c>
      <c r="I103" s="286"/>
    </row>
    <row r="104" spans="1:9" ht="40.5" customHeight="1">
      <c r="A104" s="237"/>
      <c r="B104" s="237"/>
      <c r="C104" s="237"/>
      <c r="D104" s="65"/>
      <c r="E104" s="65" t="s">
        <v>87</v>
      </c>
      <c r="F104" s="249">
        <v>12000</v>
      </c>
      <c r="G104" s="249">
        <v>12000</v>
      </c>
      <c r="H104" s="46">
        <v>0</v>
      </c>
      <c r="I104" s="328" t="s">
        <v>649</v>
      </c>
    </row>
    <row r="105" spans="1:9" ht="27" customHeight="1">
      <c r="A105" s="237"/>
      <c r="B105" s="237"/>
      <c r="C105" s="237"/>
      <c r="D105" s="65"/>
      <c r="E105" s="65" t="s">
        <v>86</v>
      </c>
      <c r="F105" s="68">
        <f>F104/F103*100</f>
        <v>100</v>
      </c>
      <c r="G105" s="68">
        <f>G104/G103*100</f>
        <v>100</v>
      </c>
      <c r="H105" s="46">
        <v>0</v>
      </c>
      <c r="I105" s="46"/>
    </row>
    <row r="106" spans="1:9" s="285" customFormat="1" ht="36" customHeight="1">
      <c r="A106" s="157">
        <v>33</v>
      </c>
      <c r="B106" s="157">
        <v>801</v>
      </c>
      <c r="C106" s="157">
        <v>80101</v>
      </c>
      <c r="D106" s="157" t="s">
        <v>290</v>
      </c>
      <c r="E106" s="66" t="s">
        <v>418</v>
      </c>
      <c r="F106" s="249">
        <v>365.04</v>
      </c>
      <c r="G106" s="249">
        <v>365.04</v>
      </c>
      <c r="H106" s="64">
        <v>0</v>
      </c>
      <c r="I106" s="238"/>
    </row>
    <row r="107" spans="1:9" ht="35.25" customHeight="1">
      <c r="A107" s="237"/>
      <c r="B107" s="237"/>
      <c r="C107" s="237"/>
      <c r="D107" s="237"/>
      <c r="E107" s="65" t="s">
        <v>87</v>
      </c>
      <c r="F107" s="249">
        <v>0</v>
      </c>
      <c r="G107" s="249">
        <v>0</v>
      </c>
      <c r="H107" s="64">
        <v>0</v>
      </c>
      <c r="I107" s="239"/>
    </row>
    <row r="108" spans="1:9" ht="22.5" customHeight="1">
      <c r="A108" s="237"/>
      <c r="B108" s="237"/>
      <c r="C108" s="237"/>
      <c r="D108" s="237"/>
      <c r="E108" s="65" t="s">
        <v>86</v>
      </c>
      <c r="F108" s="68">
        <f>F107/F106*100</f>
        <v>0</v>
      </c>
      <c r="G108" s="68">
        <f>G107/G106*100</f>
        <v>0</v>
      </c>
      <c r="H108" s="46">
        <v>0</v>
      </c>
      <c r="I108" s="238"/>
    </row>
    <row r="109" spans="1:9" ht="40.5" customHeight="1">
      <c r="A109" s="66">
        <v>34</v>
      </c>
      <c r="B109" s="66">
        <v>600</v>
      </c>
      <c r="C109" s="66">
        <v>60016</v>
      </c>
      <c r="D109" s="66" t="s">
        <v>119</v>
      </c>
      <c r="E109" s="66" t="s">
        <v>467</v>
      </c>
      <c r="F109" s="249">
        <v>13950.31</v>
      </c>
      <c r="G109" s="249">
        <v>13950.31</v>
      </c>
      <c r="H109" s="64">
        <v>0</v>
      </c>
      <c r="I109" s="46"/>
    </row>
    <row r="110" spans="1:9" ht="54.75" customHeight="1">
      <c r="A110" s="65"/>
      <c r="B110" s="65"/>
      <c r="C110" s="65"/>
      <c r="D110" s="65"/>
      <c r="E110" s="65" t="s">
        <v>87</v>
      </c>
      <c r="F110" s="67">
        <v>13949.31</v>
      </c>
      <c r="G110" s="67">
        <v>13949.31</v>
      </c>
      <c r="H110" s="46">
        <v>0</v>
      </c>
      <c r="I110" s="284" t="s">
        <v>644</v>
      </c>
    </row>
    <row r="111" spans="1:9" ht="24" customHeight="1">
      <c r="A111" s="65"/>
      <c r="B111" s="65"/>
      <c r="C111" s="65"/>
      <c r="D111" s="65"/>
      <c r="E111" s="65" t="s">
        <v>86</v>
      </c>
      <c r="F111" s="68">
        <f>F110/F109*100</f>
        <v>99.99283170051419</v>
      </c>
      <c r="G111" s="68">
        <f>G110/G109*100</f>
        <v>99.99283170051419</v>
      </c>
      <c r="H111" s="46">
        <v>0</v>
      </c>
      <c r="I111" s="46"/>
    </row>
    <row r="112" spans="1:9" ht="32.25" customHeight="1">
      <c r="A112" s="157">
        <v>35</v>
      </c>
      <c r="B112" s="157">
        <v>900</v>
      </c>
      <c r="C112" s="157">
        <v>90015</v>
      </c>
      <c r="D112" s="157" t="s">
        <v>202</v>
      </c>
      <c r="E112" s="66" t="s">
        <v>347</v>
      </c>
      <c r="F112" s="249">
        <v>16713.19</v>
      </c>
      <c r="G112" s="249">
        <v>16713.19</v>
      </c>
      <c r="H112" s="64">
        <v>0</v>
      </c>
      <c r="I112" s="236"/>
    </row>
    <row r="113" spans="1:9" ht="36.75" customHeight="1">
      <c r="A113" s="237"/>
      <c r="B113" s="237"/>
      <c r="C113" s="237"/>
      <c r="D113" s="237"/>
      <c r="E113" s="65" t="s">
        <v>87</v>
      </c>
      <c r="F113" s="249">
        <v>16713.19</v>
      </c>
      <c r="G113" s="249">
        <v>16713.19</v>
      </c>
      <c r="H113" s="46">
        <v>0</v>
      </c>
      <c r="I113" s="328" t="s">
        <v>649</v>
      </c>
    </row>
    <row r="114" spans="1:9" ht="24.75" customHeight="1">
      <c r="A114" s="237"/>
      <c r="B114" s="237"/>
      <c r="C114" s="237"/>
      <c r="D114" s="237"/>
      <c r="E114" s="65" t="s">
        <v>86</v>
      </c>
      <c r="F114" s="68">
        <f>F113/F112*100</f>
        <v>100</v>
      </c>
      <c r="G114" s="68">
        <f>G113/G112*100</f>
        <v>100</v>
      </c>
      <c r="H114" s="46">
        <v>0</v>
      </c>
      <c r="I114" s="238"/>
    </row>
    <row r="115" spans="1:9" ht="38.25" customHeight="1">
      <c r="A115" s="66">
        <v>36</v>
      </c>
      <c r="B115" s="66">
        <v>600</v>
      </c>
      <c r="C115" s="66">
        <v>60095</v>
      </c>
      <c r="D115" s="66" t="s">
        <v>203</v>
      </c>
      <c r="E115" s="66" t="s">
        <v>468</v>
      </c>
      <c r="F115" s="249">
        <v>4570</v>
      </c>
      <c r="G115" s="249">
        <v>4570</v>
      </c>
      <c r="H115" s="64">
        <v>0</v>
      </c>
      <c r="I115" s="221"/>
    </row>
    <row r="116" spans="1:9" ht="39.75" customHeight="1">
      <c r="A116" s="65"/>
      <c r="B116" s="65"/>
      <c r="C116" s="65"/>
      <c r="D116" s="65"/>
      <c r="E116" s="65" t="s">
        <v>87</v>
      </c>
      <c r="F116" s="249">
        <v>4570</v>
      </c>
      <c r="G116" s="249">
        <v>4570</v>
      </c>
      <c r="H116" s="46">
        <v>0</v>
      </c>
      <c r="I116" s="284" t="s">
        <v>651</v>
      </c>
    </row>
    <row r="117" spans="1:9" ht="26.25" customHeight="1">
      <c r="A117" s="65"/>
      <c r="B117" s="65"/>
      <c r="C117" s="65"/>
      <c r="D117" s="65"/>
      <c r="E117" s="65" t="s">
        <v>86</v>
      </c>
      <c r="F117" s="68">
        <f>F116/F115*100</f>
        <v>100</v>
      </c>
      <c r="G117" s="68">
        <f>G116/G115*100</f>
        <v>100</v>
      </c>
      <c r="H117" s="46">
        <v>0</v>
      </c>
      <c r="I117" s="238"/>
    </row>
    <row r="118" spans="1:9" ht="32.25" customHeight="1">
      <c r="A118" s="157">
        <v>37</v>
      </c>
      <c r="B118" s="157">
        <v>600</v>
      </c>
      <c r="C118" s="157">
        <v>60095</v>
      </c>
      <c r="D118" s="157" t="s">
        <v>203</v>
      </c>
      <c r="E118" s="157" t="s">
        <v>419</v>
      </c>
      <c r="F118" s="176">
        <v>294</v>
      </c>
      <c r="G118" s="176">
        <v>294</v>
      </c>
      <c r="H118" s="64">
        <v>0</v>
      </c>
      <c r="I118" s="236"/>
    </row>
    <row r="119" spans="1:9" ht="38.25" customHeight="1">
      <c r="A119" s="237"/>
      <c r="B119" s="237"/>
      <c r="C119" s="65"/>
      <c r="D119" s="65"/>
      <c r="E119" s="65" t="s">
        <v>87</v>
      </c>
      <c r="F119" s="67">
        <v>293.99</v>
      </c>
      <c r="G119" s="67">
        <v>293.99</v>
      </c>
      <c r="H119" s="46">
        <v>0</v>
      </c>
      <c r="I119" s="284" t="s">
        <v>652</v>
      </c>
    </row>
    <row r="120" spans="1:9" ht="24" customHeight="1">
      <c r="A120" s="237"/>
      <c r="B120" s="237"/>
      <c r="C120" s="65"/>
      <c r="D120" s="65"/>
      <c r="E120" s="65" t="s">
        <v>86</v>
      </c>
      <c r="F120" s="68">
        <f>F119/F118*100</f>
        <v>99.99659863945578</v>
      </c>
      <c r="G120" s="68">
        <f>G119/G118*100</f>
        <v>99.99659863945578</v>
      </c>
      <c r="H120" s="46">
        <v>0</v>
      </c>
      <c r="I120" s="238"/>
    </row>
    <row r="121" spans="1:9" ht="35.25" customHeight="1">
      <c r="A121" s="66">
        <v>38</v>
      </c>
      <c r="B121" s="66">
        <v>921</v>
      </c>
      <c r="C121" s="66">
        <v>92109</v>
      </c>
      <c r="D121" s="66" t="s">
        <v>203</v>
      </c>
      <c r="E121" s="66" t="s">
        <v>420</v>
      </c>
      <c r="F121" s="249">
        <v>7183.99</v>
      </c>
      <c r="G121" s="249">
        <v>7183.99</v>
      </c>
      <c r="H121" s="64">
        <v>0</v>
      </c>
      <c r="I121" s="236"/>
    </row>
    <row r="122" spans="1:9" ht="42.75" customHeight="1">
      <c r="A122" s="237"/>
      <c r="B122" s="237"/>
      <c r="C122" s="237"/>
      <c r="D122" s="65"/>
      <c r="E122" s="65" t="s">
        <v>87</v>
      </c>
      <c r="F122" s="249">
        <v>7183.99</v>
      </c>
      <c r="G122" s="249">
        <v>7183.99</v>
      </c>
      <c r="H122" s="46">
        <v>0</v>
      </c>
      <c r="I122" s="284" t="s">
        <v>668</v>
      </c>
    </row>
    <row r="123" spans="1:9" ht="23.25" customHeight="1">
      <c r="A123" s="237"/>
      <c r="B123" s="237"/>
      <c r="C123" s="237"/>
      <c r="D123" s="65"/>
      <c r="E123" s="65" t="s">
        <v>86</v>
      </c>
      <c r="F123" s="68">
        <f>F122/F121*100</f>
        <v>100</v>
      </c>
      <c r="G123" s="68">
        <f>G122/G121*100</f>
        <v>100</v>
      </c>
      <c r="H123" s="46">
        <v>0</v>
      </c>
      <c r="I123" s="46"/>
    </row>
    <row r="124" spans="1:9" ht="34.5" customHeight="1">
      <c r="A124" s="157">
        <v>39</v>
      </c>
      <c r="B124" s="157">
        <v>900</v>
      </c>
      <c r="C124" s="157">
        <v>90015</v>
      </c>
      <c r="D124" s="66" t="s">
        <v>120</v>
      </c>
      <c r="E124" s="66" t="s">
        <v>469</v>
      </c>
      <c r="F124" s="249">
        <v>6000</v>
      </c>
      <c r="G124" s="249">
        <v>6000</v>
      </c>
      <c r="H124" s="64">
        <v>0</v>
      </c>
      <c r="I124" s="221"/>
    </row>
    <row r="125" spans="1:9" ht="39" customHeight="1">
      <c r="A125" s="237"/>
      <c r="B125" s="237"/>
      <c r="C125" s="237"/>
      <c r="D125" s="65"/>
      <c r="E125" s="65" t="s">
        <v>87</v>
      </c>
      <c r="F125" s="249">
        <v>6000</v>
      </c>
      <c r="G125" s="249">
        <v>6000</v>
      </c>
      <c r="H125" s="46">
        <v>0</v>
      </c>
      <c r="I125" s="328" t="s">
        <v>649</v>
      </c>
    </row>
    <row r="126" spans="1:9" ht="21" customHeight="1">
      <c r="A126" s="237"/>
      <c r="B126" s="237"/>
      <c r="C126" s="237"/>
      <c r="D126" s="65"/>
      <c r="E126" s="65" t="s">
        <v>86</v>
      </c>
      <c r="F126" s="68">
        <f>F125/F124*100</f>
        <v>100</v>
      </c>
      <c r="G126" s="68">
        <f>G125/G124*100</f>
        <v>100</v>
      </c>
      <c r="H126" s="46">
        <v>0</v>
      </c>
      <c r="I126" s="46"/>
    </row>
    <row r="127" spans="1:10" ht="36.75" customHeight="1">
      <c r="A127" s="66">
        <v>40</v>
      </c>
      <c r="B127" s="66">
        <v>600</v>
      </c>
      <c r="C127" s="66">
        <v>60016</v>
      </c>
      <c r="D127" s="66" t="s">
        <v>120</v>
      </c>
      <c r="E127" s="66" t="s">
        <v>407</v>
      </c>
      <c r="F127" s="249">
        <v>4000</v>
      </c>
      <c r="G127" s="249">
        <v>4000</v>
      </c>
      <c r="H127" s="64">
        <v>0</v>
      </c>
      <c r="I127" s="46"/>
      <c r="J127" s="6"/>
    </row>
    <row r="128" spans="1:10" ht="55.5" customHeight="1">
      <c r="A128" s="65"/>
      <c r="B128" s="65"/>
      <c r="C128" s="65"/>
      <c r="D128" s="65"/>
      <c r="E128" s="65" t="s">
        <v>87</v>
      </c>
      <c r="F128" s="67">
        <v>3999.47</v>
      </c>
      <c r="G128" s="67">
        <v>3999.47</v>
      </c>
      <c r="H128" s="46">
        <v>0</v>
      </c>
      <c r="I128" s="328" t="s">
        <v>643</v>
      </c>
      <c r="J128" s="6"/>
    </row>
    <row r="129" spans="1:10" ht="21" customHeight="1">
      <c r="A129" s="65"/>
      <c r="B129" s="65"/>
      <c r="C129" s="65"/>
      <c r="D129" s="65"/>
      <c r="E129" s="65" t="s">
        <v>86</v>
      </c>
      <c r="F129" s="68">
        <f>F128/F127*100</f>
        <v>99.98674999999999</v>
      </c>
      <c r="G129" s="68">
        <f>G128/G127*100</f>
        <v>99.98674999999999</v>
      </c>
      <c r="H129" s="46">
        <v>0</v>
      </c>
      <c r="I129" s="46"/>
      <c r="J129" s="6"/>
    </row>
    <row r="130" spans="1:9" ht="31.5" customHeight="1">
      <c r="A130" s="66">
        <v>41</v>
      </c>
      <c r="B130" s="66">
        <v>900</v>
      </c>
      <c r="C130" s="66">
        <v>90095</v>
      </c>
      <c r="D130" s="66" t="s">
        <v>120</v>
      </c>
      <c r="E130" s="66" t="s">
        <v>421</v>
      </c>
      <c r="F130" s="249">
        <v>3723.84</v>
      </c>
      <c r="G130" s="249">
        <v>3723.84</v>
      </c>
      <c r="H130" s="64">
        <v>0</v>
      </c>
      <c r="I130" s="286"/>
    </row>
    <row r="131" spans="1:9" ht="56.25" customHeight="1">
      <c r="A131" s="237"/>
      <c r="B131" s="237"/>
      <c r="C131" s="237"/>
      <c r="D131" s="237"/>
      <c r="E131" s="65" t="s">
        <v>87</v>
      </c>
      <c r="F131" s="67">
        <v>3700</v>
      </c>
      <c r="G131" s="67">
        <v>3700</v>
      </c>
      <c r="H131" s="46">
        <v>0</v>
      </c>
      <c r="I131" s="328" t="s">
        <v>660</v>
      </c>
    </row>
    <row r="132" spans="1:9" ht="21" customHeight="1">
      <c r="A132" s="237"/>
      <c r="B132" s="237"/>
      <c r="C132" s="237"/>
      <c r="D132" s="237"/>
      <c r="E132" s="65" t="s">
        <v>86</v>
      </c>
      <c r="F132" s="68">
        <f>F131/F130*100</f>
        <v>99.35980063590272</v>
      </c>
      <c r="G132" s="68">
        <f>G131/G130*100</f>
        <v>99.35980063590272</v>
      </c>
      <c r="H132" s="46">
        <v>0</v>
      </c>
      <c r="I132" s="238"/>
    </row>
    <row r="133" spans="1:9" ht="35.25" customHeight="1">
      <c r="A133" s="283">
        <v>42</v>
      </c>
      <c r="B133" s="66">
        <v>900</v>
      </c>
      <c r="C133" s="66">
        <v>90015</v>
      </c>
      <c r="D133" s="66" t="s">
        <v>65</v>
      </c>
      <c r="E133" s="66" t="s">
        <v>351</v>
      </c>
      <c r="F133" s="249">
        <v>11685.65</v>
      </c>
      <c r="G133" s="249">
        <v>11685.65</v>
      </c>
      <c r="H133" s="64">
        <v>0</v>
      </c>
      <c r="I133" s="329"/>
    </row>
    <row r="134" spans="1:9" ht="39" customHeight="1">
      <c r="A134" s="237"/>
      <c r="B134" s="237"/>
      <c r="C134" s="237"/>
      <c r="D134" s="237"/>
      <c r="E134" s="65" t="s">
        <v>87</v>
      </c>
      <c r="F134" s="249">
        <v>11685.65</v>
      </c>
      <c r="G134" s="249">
        <v>11685.65</v>
      </c>
      <c r="H134" s="46">
        <v>0</v>
      </c>
      <c r="I134" s="328" t="s">
        <v>649</v>
      </c>
    </row>
    <row r="135" spans="1:9" ht="25.5" customHeight="1">
      <c r="A135" s="237"/>
      <c r="B135" s="237"/>
      <c r="C135" s="237"/>
      <c r="D135" s="237"/>
      <c r="E135" s="65" t="s">
        <v>86</v>
      </c>
      <c r="F135" s="68">
        <f>F134/F133*100</f>
        <v>100</v>
      </c>
      <c r="G135" s="68">
        <f>G134/G133*100</f>
        <v>100</v>
      </c>
      <c r="H135" s="46">
        <v>0</v>
      </c>
      <c r="I135" s="46"/>
    </row>
    <row r="136" spans="1:9" ht="39.75" customHeight="1">
      <c r="A136" s="327">
        <v>43</v>
      </c>
      <c r="B136" s="66">
        <v>600</v>
      </c>
      <c r="C136" s="66">
        <v>60016</v>
      </c>
      <c r="D136" s="66" t="s">
        <v>66</v>
      </c>
      <c r="E136" s="66" t="s">
        <v>344</v>
      </c>
      <c r="F136" s="249">
        <v>12000</v>
      </c>
      <c r="G136" s="249">
        <v>12000</v>
      </c>
      <c r="H136" s="64">
        <v>0</v>
      </c>
      <c r="I136" s="286"/>
    </row>
    <row r="137" spans="1:9" ht="55.5" customHeight="1">
      <c r="A137" s="65"/>
      <c r="B137" s="65"/>
      <c r="C137" s="65"/>
      <c r="D137" s="65"/>
      <c r="E137" s="65" t="s">
        <v>87</v>
      </c>
      <c r="F137" s="67">
        <v>11990.66</v>
      </c>
      <c r="G137" s="67">
        <v>11990.66</v>
      </c>
      <c r="H137" s="46">
        <v>0</v>
      </c>
      <c r="I137" s="328" t="s">
        <v>643</v>
      </c>
    </row>
    <row r="138" spans="1:9" ht="21" customHeight="1">
      <c r="A138" s="65"/>
      <c r="B138" s="65"/>
      <c r="C138" s="65"/>
      <c r="D138" s="65"/>
      <c r="E138" s="65" t="s">
        <v>86</v>
      </c>
      <c r="F138" s="68">
        <f>F137/F136*100</f>
        <v>99.92216666666667</v>
      </c>
      <c r="G138" s="68">
        <f>G137/G136*100</f>
        <v>99.92216666666667</v>
      </c>
      <c r="H138" s="46">
        <v>0</v>
      </c>
      <c r="I138" s="46"/>
    </row>
    <row r="139" spans="1:9" ht="24.75" customHeight="1">
      <c r="A139" s="66">
        <v>44</v>
      </c>
      <c r="B139" s="66">
        <v>801</v>
      </c>
      <c r="C139" s="66">
        <v>80101</v>
      </c>
      <c r="D139" s="66" t="s">
        <v>66</v>
      </c>
      <c r="E139" s="66" t="s">
        <v>410</v>
      </c>
      <c r="F139" s="249">
        <v>2131.48</v>
      </c>
      <c r="G139" s="249">
        <v>2131.48</v>
      </c>
      <c r="H139" s="64">
        <v>0</v>
      </c>
      <c r="I139" s="286"/>
    </row>
    <row r="140" spans="1:9" ht="34.5" customHeight="1">
      <c r="A140" s="65"/>
      <c r="B140" s="65"/>
      <c r="C140" s="65"/>
      <c r="D140" s="65"/>
      <c r="E140" s="65" t="s">
        <v>87</v>
      </c>
      <c r="F140" s="249">
        <v>2131.48</v>
      </c>
      <c r="G140" s="249">
        <v>2131.48</v>
      </c>
      <c r="H140" s="46">
        <v>0</v>
      </c>
      <c r="I140" s="284" t="s">
        <v>411</v>
      </c>
    </row>
    <row r="141" spans="1:9" ht="21" customHeight="1">
      <c r="A141" s="65"/>
      <c r="B141" s="65"/>
      <c r="C141" s="65"/>
      <c r="D141" s="65"/>
      <c r="E141" s="65" t="s">
        <v>86</v>
      </c>
      <c r="F141" s="68">
        <f>F140/F139*100</f>
        <v>100</v>
      </c>
      <c r="G141" s="68">
        <f>G140/G139*100</f>
        <v>100</v>
      </c>
      <c r="H141" s="46">
        <v>0</v>
      </c>
      <c r="I141" s="46"/>
    </row>
    <row r="142" spans="1:9" ht="34.5" customHeight="1">
      <c r="A142" s="66">
        <v>45</v>
      </c>
      <c r="B142" s="66">
        <v>801</v>
      </c>
      <c r="C142" s="66">
        <v>80101</v>
      </c>
      <c r="D142" s="66" t="s">
        <v>209</v>
      </c>
      <c r="E142" s="66" t="s">
        <v>413</v>
      </c>
      <c r="F142" s="249">
        <v>1249.61</v>
      </c>
      <c r="G142" s="249">
        <v>1249.61</v>
      </c>
      <c r="H142" s="64">
        <v>0</v>
      </c>
      <c r="I142" s="221"/>
    </row>
    <row r="143" spans="1:9" ht="39" customHeight="1">
      <c r="A143" s="65"/>
      <c r="B143" s="65"/>
      <c r="C143" s="65"/>
      <c r="D143" s="65"/>
      <c r="E143" s="65" t="s">
        <v>87</v>
      </c>
      <c r="F143" s="249">
        <v>1249.61</v>
      </c>
      <c r="G143" s="249">
        <v>1249.61</v>
      </c>
      <c r="H143" s="46">
        <v>0</v>
      </c>
      <c r="I143" s="284" t="s">
        <v>411</v>
      </c>
    </row>
    <row r="144" spans="1:9" ht="21" customHeight="1">
      <c r="A144" s="65"/>
      <c r="B144" s="65"/>
      <c r="C144" s="65"/>
      <c r="D144" s="65"/>
      <c r="E144" s="65" t="s">
        <v>86</v>
      </c>
      <c r="F144" s="68">
        <f>F143/F142*100</f>
        <v>100</v>
      </c>
      <c r="G144" s="68">
        <f>G143/G142*100</f>
        <v>100</v>
      </c>
      <c r="H144" s="46">
        <v>0</v>
      </c>
      <c r="I144" s="46"/>
    </row>
    <row r="145" spans="1:9" ht="36" customHeight="1">
      <c r="A145" s="66">
        <v>46</v>
      </c>
      <c r="B145" s="66">
        <v>600</v>
      </c>
      <c r="C145" s="66">
        <v>60016</v>
      </c>
      <c r="D145" s="66" t="s">
        <v>209</v>
      </c>
      <c r="E145" s="66" t="s">
        <v>344</v>
      </c>
      <c r="F145" s="249">
        <v>18000</v>
      </c>
      <c r="G145" s="249">
        <v>18000</v>
      </c>
      <c r="H145" s="64">
        <v>0</v>
      </c>
      <c r="I145" s="241"/>
    </row>
    <row r="146" spans="1:9" ht="57" customHeight="1">
      <c r="A146" s="65"/>
      <c r="B146" s="65"/>
      <c r="C146" s="65"/>
      <c r="D146" s="65"/>
      <c r="E146" s="65" t="s">
        <v>87</v>
      </c>
      <c r="F146" s="67">
        <v>17985.98</v>
      </c>
      <c r="G146" s="67">
        <v>17985.98</v>
      </c>
      <c r="H146" s="46">
        <v>0</v>
      </c>
      <c r="I146" s="328" t="s">
        <v>643</v>
      </c>
    </row>
    <row r="147" spans="1:9" ht="21" customHeight="1">
      <c r="A147" s="65"/>
      <c r="B147" s="65"/>
      <c r="C147" s="65"/>
      <c r="D147" s="65"/>
      <c r="E147" s="65" t="s">
        <v>86</v>
      </c>
      <c r="F147" s="68">
        <f>F146/F145*100</f>
        <v>99.92211111111111</v>
      </c>
      <c r="G147" s="68">
        <f>G146/G145*100</f>
        <v>99.92211111111111</v>
      </c>
      <c r="H147" s="46">
        <v>0</v>
      </c>
      <c r="I147" s="238"/>
    </row>
    <row r="148" spans="1:9" ht="41.25" customHeight="1">
      <c r="A148" s="66">
        <v>47</v>
      </c>
      <c r="B148" s="66">
        <v>600</v>
      </c>
      <c r="C148" s="66">
        <v>60016</v>
      </c>
      <c r="D148" s="66" t="s">
        <v>67</v>
      </c>
      <c r="E148" s="66" t="s">
        <v>344</v>
      </c>
      <c r="F148" s="249">
        <v>10317.28</v>
      </c>
      <c r="G148" s="249">
        <v>10317.28</v>
      </c>
      <c r="H148" s="64">
        <v>0</v>
      </c>
      <c r="I148" s="241"/>
    </row>
    <row r="149" spans="1:9" ht="52.5" customHeight="1">
      <c r="A149" s="65"/>
      <c r="B149" s="65"/>
      <c r="C149" s="65"/>
      <c r="D149" s="65"/>
      <c r="E149" s="65" t="s">
        <v>87</v>
      </c>
      <c r="F149" s="67">
        <v>10313.61</v>
      </c>
      <c r="G149" s="67">
        <v>10313.61</v>
      </c>
      <c r="H149" s="46">
        <v>0</v>
      </c>
      <c r="I149" s="328" t="s">
        <v>643</v>
      </c>
    </row>
    <row r="150" spans="1:9" ht="21.75" customHeight="1">
      <c r="A150" s="65"/>
      <c r="B150" s="65"/>
      <c r="C150" s="65"/>
      <c r="D150" s="65"/>
      <c r="E150" s="65" t="s">
        <v>86</v>
      </c>
      <c r="F150" s="68">
        <f>F149/F148*100</f>
        <v>99.96442860909077</v>
      </c>
      <c r="G150" s="68">
        <f>G149/G148*100</f>
        <v>99.96442860909077</v>
      </c>
      <c r="H150" s="46">
        <v>0</v>
      </c>
      <c r="I150" s="238"/>
    </row>
    <row r="151" spans="1:9" ht="34.5" customHeight="1">
      <c r="A151" s="66">
        <v>48</v>
      </c>
      <c r="B151" s="66">
        <v>900</v>
      </c>
      <c r="C151" s="66">
        <v>90015</v>
      </c>
      <c r="D151" s="66" t="s">
        <v>67</v>
      </c>
      <c r="E151" s="66" t="s">
        <v>469</v>
      </c>
      <c r="F151" s="249">
        <v>5800</v>
      </c>
      <c r="G151" s="249">
        <v>5800</v>
      </c>
      <c r="H151" s="64">
        <v>0</v>
      </c>
      <c r="I151" s="241"/>
    </row>
    <row r="152" spans="1:9" ht="42.75" customHeight="1">
      <c r="A152" s="237"/>
      <c r="B152" s="237"/>
      <c r="C152" s="237"/>
      <c r="D152" s="65"/>
      <c r="E152" s="65" t="s">
        <v>87</v>
      </c>
      <c r="F152" s="249">
        <v>5800</v>
      </c>
      <c r="G152" s="249">
        <v>5800</v>
      </c>
      <c r="H152" s="46">
        <v>0</v>
      </c>
      <c r="I152" s="328" t="s">
        <v>649</v>
      </c>
    </row>
    <row r="153" spans="1:9" ht="21" customHeight="1">
      <c r="A153" s="237"/>
      <c r="B153" s="237"/>
      <c r="C153" s="237"/>
      <c r="D153" s="65"/>
      <c r="E153" s="65" t="s">
        <v>86</v>
      </c>
      <c r="F153" s="68">
        <f>F152/F151*100</f>
        <v>100</v>
      </c>
      <c r="G153" s="68">
        <f>G152/G151*100</f>
        <v>100</v>
      </c>
      <c r="H153" s="46">
        <v>0</v>
      </c>
      <c r="I153" s="238"/>
    </row>
    <row r="154" spans="1:9" ht="48.75" customHeight="1">
      <c r="A154" s="157">
        <v>49</v>
      </c>
      <c r="B154" s="157">
        <v>801</v>
      </c>
      <c r="C154" s="157">
        <v>80101</v>
      </c>
      <c r="D154" s="157" t="s">
        <v>67</v>
      </c>
      <c r="E154" s="66" t="s">
        <v>470</v>
      </c>
      <c r="F154" s="249">
        <v>2000</v>
      </c>
      <c r="G154" s="249">
        <v>2000</v>
      </c>
      <c r="H154" s="64">
        <v>0</v>
      </c>
      <c r="I154" s="46"/>
    </row>
    <row r="155" spans="1:9" ht="66" customHeight="1">
      <c r="A155" s="237"/>
      <c r="B155" s="237"/>
      <c r="C155" s="237"/>
      <c r="D155" s="237"/>
      <c r="E155" s="65" t="s">
        <v>87</v>
      </c>
      <c r="F155" s="68">
        <v>1937</v>
      </c>
      <c r="G155" s="68">
        <v>1937</v>
      </c>
      <c r="H155" s="46">
        <v>0</v>
      </c>
      <c r="I155" s="284" t="s">
        <v>671</v>
      </c>
    </row>
    <row r="156" spans="1:9" ht="21" customHeight="1">
      <c r="A156" s="237"/>
      <c r="B156" s="237"/>
      <c r="C156" s="237"/>
      <c r="D156" s="237"/>
      <c r="E156" s="65" t="s">
        <v>86</v>
      </c>
      <c r="F156" s="68">
        <f>F155/F154*100</f>
        <v>96.85000000000001</v>
      </c>
      <c r="G156" s="68">
        <f>G155/G154*100</f>
        <v>96.85000000000001</v>
      </c>
      <c r="H156" s="46">
        <v>0</v>
      </c>
      <c r="I156" s="46"/>
    </row>
    <row r="157" spans="1:9" ht="36.75" customHeight="1">
      <c r="A157" s="157">
        <v>50</v>
      </c>
      <c r="B157" s="157">
        <v>900</v>
      </c>
      <c r="C157" s="157">
        <v>90015</v>
      </c>
      <c r="D157" s="66" t="s">
        <v>68</v>
      </c>
      <c r="E157" s="66" t="s">
        <v>471</v>
      </c>
      <c r="F157" s="249">
        <v>17796.68</v>
      </c>
      <c r="G157" s="249">
        <v>17796.68</v>
      </c>
      <c r="H157" s="64">
        <v>0</v>
      </c>
      <c r="I157" s="238"/>
    </row>
    <row r="158" spans="1:9" ht="39.75" customHeight="1">
      <c r="A158" s="237"/>
      <c r="B158" s="237"/>
      <c r="C158" s="237"/>
      <c r="D158" s="65"/>
      <c r="E158" s="65" t="s">
        <v>87</v>
      </c>
      <c r="F158" s="249">
        <v>17796.68</v>
      </c>
      <c r="G158" s="249">
        <v>17796.68</v>
      </c>
      <c r="H158" s="46">
        <v>0</v>
      </c>
      <c r="I158" s="328" t="s">
        <v>649</v>
      </c>
    </row>
    <row r="159" spans="1:9" ht="21" customHeight="1">
      <c r="A159" s="237"/>
      <c r="B159" s="237"/>
      <c r="C159" s="237"/>
      <c r="D159" s="65"/>
      <c r="E159" s="65" t="s">
        <v>86</v>
      </c>
      <c r="F159" s="68">
        <f>F158/F157*100</f>
        <v>100</v>
      </c>
      <c r="G159" s="68">
        <f>G158/G157*100</f>
        <v>100</v>
      </c>
      <c r="H159" s="46">
        <v>0</v>
      </c>
      <c r="I159" s="238"/>
    </row>
    <row r="160" spans="1:9" ht="36.75" customHeight="1">
      <c r="A160" s="283">
        <v>51</v>
      </c>
      <c r="B160" s="66">
        <v>801</v>
      </c>
      <c r="C160" s="66">
        <v>80101</v>
      </c>
      <c r="D160" s="66" t="s">
        <v>68</v>
      </c>
      <c r="E160" s="66" t="s">
        <v>423</v>
      </c>
      <c r="F160" s="249">
        <v>1000</v>
      </c>
      <c r="G160" s="249">
        <v>1000</v>
      </c>
      <c r="H160" s="64">
        <v>0</v>
      </c>
      <c r="I160" s="241"/>
    </row>
    <row r="161" spans="1:9" ht="57.75" customHeight="1">
      <c r="A161" s="237"/>
      <c r="B161" s="237"/>
      <c r="C161" s="237"/>
      <c r="D161" s="237"/>
      <c r="E161" s="65" t="s">
        <v>87</v>
      </c>
      <c r="F161" s="249">
        <v>1000</v>
      </c>
      <c r="G161" s="249">
        <v>1000</v>
      </c>
      <c r="H161" s="46">
        <v>0</v>
      </c>
      <c r="I161" s="284" t="s">
        <v>670</v>
      </c>
    </row>
    <row r="162" spans="1:9" ht="21" customHeight="1">
      <c r="A162" s="237"/>
      <c r="B162" s="237"/>
      <c r="C162" s="237"/>
      <c r="D162" s="237"/>
      <c r="E162" s="65" t="s">
        <v>86</v>
      </c>
      <c r="F162" s="68">
        <f>F161/F160*100</f>
        <v>100</v>
      </c>
      <c r="G162" s="68">
        <f>G161/G160*100</f>
        <v>100</v>
      </c>
      <c r="H162" s="46">
        <v>0</v>
      </c>
      <c r="I162" s="238"/>
    </row>
    <row r="163" spans="1:9" ht="39.75" customHeight="1">
      <c r="A163" s="66">
        <v>52</v>
      </c>
      <c r="B163" s="66">
        <v>600</v>
      </c>
      <c r="C163" s="66">
        <v>60016</v>
      </c>
      <c r="D163" s="66" t="s">
        <v>69</v>
      </c>
      <c r="E163" s="66" t="s">
        <v>346</v>
      </c>
      <c r="F163" s="249">
        <v>9870.37</v>
      </c>
      <c r="G163" s="249">
        <v>9870.37</v>
      </c>
      <c r="H163" s="64">
        <v>0</v>
      </c>
      <c r="I163" s="286"/>
    </row>
    <row r="164" spans="1:9" ht="46.5" customHeight="1">
      <c r="A164" s="65"/>
      <c r="B164" s="65"/>
      <c r="C164" s="65"/>
      <c r="D164" s="65"/>
      <c r="E164" s="65" t="s">
        <v>87</v>
      </c>
      <c r="F164" s="64">
        <v>9868.6</v>
      </c>
      <c r="G164" s="64">
        <v>9868.6</v>
      </c>
      <c r="H164" s="46">
        <v>0</v>
      </c>
      <c r="I164" s="328" t="s">
        <v>643</v>
      </c>
    </row>
    <row r="165" spans="1:9" ht="21" customHeight="1">
      <c r="A165" s="65"/>
      <c r="B165" s="65"/>
      <c r="C165" s="65"/>
      <c r="D165" s="65"/>
      <c r="E165" s="65" t="s">
        <v>86</v>
      </c>
      <c r="F165" s="68">
        <f>F164/F163*100</f>
        <v>99.98206754154099</v>
      </c>
      <c r="G165" s="68">
        <f>G164/G163*100</f>
        <v>99.98206754154099</v>
      </c>
      <c r="H165" s="46">
        <v>0</v>
      </c>
      <c r="I165" s="46"/>
    </row>
    <row r="166" spans="1:9" ht="38.25" customHeight="1">
      <c r="A166" s="66">
        <v>53</v>
      </c>
      <c r="B166" s="66">
        <v>754</v>
      </c>
      <c r="C166" s="66">
        <v>75495</v>
      </c>
      <c r="D166" s="66" t="s">
        <v>69</v>
      </c>
      <c r="E166" s="66" t="s">
        <v>472</v>
      </c>
      <c r="F166" s="249">
        <v>1000</v>
      </c>
      <c r="G166" s="249">
        <v>1000</v>
      </c>
      <c r="H166" s="64">
        <v>0</v>
      </c>
      <c r="I166" s="238"/>
    </row>
    <row r="167" spans="1:9" ht="34.5" customHeight="1">
      <c r="A167" s="237"/>
      <c r="B167" s="237"/>
      <c r="C167" s="237"/>
      <c r="D167" s="65"/>
      <c r="E167" s="65" t="s">
        <v>87</v>
      </c>
      <c r="F167" s="249">
        <v>1000</v>
      </c>
      <c r="G167" s="249">
        <v>1000</v>
      </c>
      <c r="H167" s="46">
        <v>0</v>
      </c>
      <c r="I167" s="284" t="s">
        <v>658</v>
      </c>
    </row>
    <row r="168" spans="1:9" ht="24" customHeight="1">
      <c r="A168" s="237"/>
      <c r="B168" s="237"/>
      <c r="C168" s="237"/>
      <c r="D168" s="65"/>
      <c r="E168" s="65" t="s">
        <v>86</v>
      </c>
      <c r="F168" s="68">
        <f>F167/F166*100</f>
        <v>100</v>
      </c>
      <c r="G168" s="68">
        <f>G167/G166*100</f>
        <v>100</v>
      </c>
      <c r="H168" s="46">
        <v>0</v>
      </c>
      <c r="I168" s="238"/>
    </row>
    <row r="169" spans="1:10" ht="33" customHeight="1">
      <c r="A169" s="283">
        <v>54</v>
      </c>
      <c r="B169" s="66">
        <v>926</v>
      </c>
      <c r="C169" s="66">
        <v>92601</v>
      </c>
      <c r="D169" s="66" t="s">
        <v>70</v>
      </c>
      <c r="E169" s="287" t="s">
        <v>424</v>
      </c>
      <c r="F169" s="249">
        <v>7684.79</v>
      </c>
      <c r="G169" s="249">
        <v>7684.79</v>
      </c>
      <c r="H169" s="64">
        <v>0</v>
      </c>
      <c r="I169" s="286"/>
      <c r="J169" s="6"/>
    </row>
    <row r="170" spans="1:10" ht="38.25" customHeight="1">
      <c r="A170" s="65"/>
      <c r="B170" s="65"/>
      <c r="C170" s="65"/>
      <c r="D170" s="65"/>
      <c r="E170" s="65" t="s">
        <v>87</v>
      </c>
      <c r="F170" s="249">
        <v>7684.79</v>
      </c>
      <c r="G170" s="249">
        <v>7684.79</v>
      </c>
      <c r="H170" s="46">
        <v>0</v>
      </c>
      <c r="I170" s="284" t="s">
        <v>425</v>
      </c>
      <c r="J170" s="6"/>
    </row>
    <row r="171" spans="1:10" ht="21" customHeight="1">
      <c r="A171" s="65"/>
      <c r="B171" s="65"/>
      <c r="C171" s="65"/>
      <c r="D171" s="65"/>
      <c r="E171" s="65" t="s">
        <v>86</v>
      </c>
      <c r="F171" s="68">
        <f>F170/F169*100</f>
        <v>100</v>
      </c>
      <c r="G171" s="68">
        <f>G170/G169*100</f>
        <v>100</v>
      </c>
      <c r="H171" s="46">
        <v>0</v>
      </c>
      <c r="I171" s="46"/>
      <c r="J171" s="6"/>
    </row>
    <row r="172" spans="1:9" ht="37.5" customHeight="1">
      <c r="A172" s="283">
        <v>55</v>
      </c>
      <c r="B172" s="66">
        <v>900</v>
      </c>
      <c r="C172" s="66">
        <v>90095</v>
      </c>
      <c r="D172" s="66" t="s">
        <v>70</v>
      </c>
      <c r="E172" s="288" t="s">
        <v>426</v>
      </c>
      <c r="F172" s="249">
        <v>7000</v>
      </c>
      <c r="G172" s="249">
        <v>7000</v>
      </c>
      <c r="H172" s="64">
        <v>0</v>
      </c>
      <c r="I172" s="286"/>
    </row>
    <row r="173" spans="1:9" ht="36" customHeight="1">
      <c r="A173" s="237"/>
      <c r="B173" s="237"/>
      <c r="C173" s="237"/>
      <c r="D173" s="237"/>
      <c r="E173" s="65" t="s">
        <v>87</v>
      </c>
      <c r="F173" s="249">
        <v>7000</v>
      </c>
      <c r="G173" s="249">
        <v>7000</v>
      </c>
      <c r="H173" s="46">
        <v>0</v>
      </c>
      <c r="I173" s="284" t="s">
        <v>425</v>
      </c>
    </row>
    <row r="174" spans="1:9" ht="19.5" customHeight="1">
      <c r="A174" s="237"/>
      <c r="B174" s="237"/>
      <c r="C174" s="237"/>
      <c r="D174" s="237"/>
      <c r="E174" s="65" t="s">
        <v>86</v>
      </c>
      <c r="F174" s="68">
        <f>F173/F172*100</f>
        <v>100</v>
      </c>
      <c r="G174" s="68">
        <f>G173/G172*100</f>
        <v>100</v>
      </c>
      <c r="H174" s="46">
        <v>0</v>
      </c>
      <c r="I174" s="46"/>
    </row>
    <row r="175" spans="1:9" ht="36.75" customHeight="1">
      <c r="A175" s="283">
        <v>56</v>
      </c>
      <c r="B175" s="66">
        <v>921</v>
      </c>
      <c r="C175" s="66">
        <v>92109</v>
      </c>
      <c r="D175" s="66" t="s">
        <v>70</v>
      </c>
      <c r="E175" s="66" t="s">
        <v>684</v>
      </c>
      <c r="F175" s="249">
        <v>10000</v>
      </c>
      <c r="G175" s="249">
        <v>10000</v>
      </c>
      <c r="H175" s="64">
        <v>0</v>
      </c>
      <c r="I175" s="286"/>
    </row>
    <row r="176" spans="1:9" ht="40.5" customHeight="1">
      <c r="A176" s="237"/>
      <c r="B176" s="237"/>
      <c r="C176" s="237"/>
      <c r="D176" s="237"/>
      <c r="E176" s="65" t="s">
        <v>87</v>
      </c>
      <c r="F176" s="67">
        <v>9800</v>
      </c>
      <c r="G176" s="67">
        <v>9800</v>
      </c>
      <c r="H176" s="46">
        <v>0</v>
      </c>
      <c r="I176" s="284" t="s">
        <v>663</v>
      </c>
    </row>
    <row r="177" spans="1:9" ht="19.5" customHeight="1">
      <c r="A177" s="237"/>
      <c r="B177" s="237"/>
      <c r="C177" s="237"/>
      <c r="D177" s="237"/>
      <c r="E177" s="65" t="s">
        <v>86</v>
      </c>
      <c r="F177" s="68">
        <f>F176/F175*100</f>
        <v>98</v>
      </c>
      <c r="G177" s="68">
        <f>G176/G175*100</f>
        <v>98</v>
      </c>
      <c r="H177" s="46">
        <v>0</v>
      </c>
      <c r="I177" s="46"/>
    </row>
    <row r="178" spans="1:9" ht="36" customHeight="1">
      <c r="A178" s="331">
        <v>57</v>
      </c>
      <c r="B178" s="66">
        <v>754</v>
      </c>
      <c r="C178" s="66">
        <v>75412</v>
      </c>
      <c r="D178" s="66" t="s">
        <v>71</v>
      </c>
      <c r="E178" s="66" t="s">
        <v>427</v>
      </c>
      <c r="F178" s="249">
        <v>969.67</v>
      </c>
      <c r="G178" s="249">
        <v>969.67</v>
      </c>
      <c r="H178" s="64">
        <v>0</v>
      </c>
      <c r="I178" s="286"/>
    </row>
    <row r="179" spans="1:9" ht="35.25" customHeight="1">
      <c r="A179" s="65"/>
      <c r="B179" s="65"/>
      <c r="C179" s="65"/>
      <c r="D179" s="65"/>
      <c r="E179" s="65" t="s">
        <v>87</v>
      </c>
      <c r="F179" s="249">
        <v>969.67</v>
      </c>
      <c r="G179" s="249">
        <v>969.67</v>
      </c>
      <c r="H179" s="46">
        <v>0</v>
      </c>
      <c r="I179" s="284" t="s">
        <v>656</v>
      </c>
    </row>
    <row r="180" spans="1:9" ht="22.5" customHeight="1">
      <c r="A180" s="65"/>
      <c r="B180" s="65"/>
      <c r="C180" s="65"/>
      <c r="D180" s="65"/>
      <c r="E180" s="65" t="s">
        <v>86</v>
      </c>
      <c r="F180" s="68">
        <f>F179/F178*100</f>
        <v>100</v>
      </c>
      <c r="G180" s="68">
        <f>G179/G178*100</f>
        <v>100</v>
      </c>
      <c r="H180" s="46">
        <v>0</v>
      </c>
      <c r="I180" s="46"/>
    </row>
    <row r="181" spans="1:9" ht="36" customHeight="1">
      <c r="A181" s="283">
        <v>58</v>
      </c>
      <c r="B181" s="66">
        <v>900</v>
      </c>
      <c r="C181" s="66">
        <v>90015</v>
      </c>
      <c r="D181" s="66" t="s">
        <v>71</v>
      </c>
      <c r="E181" s="66" t="s">
        <v>343</v>
      </c>
      <c r="F181" s="249">
        <v>15000</v>
      </c>
      <c r="G181" s="249">
        <v>15000</v>
      </c>
      <c r="H181" s="64">
        <v>0</v>
      </c>
      <c r="I181" s="236"/>
    </row>
    <row r="182" spans="1:9" ht="39.75" customHeight="1">
      <c r="A182" s="237"/>
      <c r="B182" s="237"/>
      <c r="C182" s="237"/>
      <c r="D182" s="237"/>
      <c r="E182" s="65" t="s">
        <v>87</v>
      </c>
      <c r="F182" s="249">
        <v>15000</v>
      </c>
      <c r="G182" s="249">
        <v>15000</v>
      </c>
      <c r="H182" s="46">
        <v>0</v>
      </c>
      <c r="I182" s="328" t="s">
        <v>649</v>
      </c>
    </row>
    <row r="183" spans="1:9" ht="21" customHeight="1">
      <c r="A183" s="237"/>
      <c r="B183" s="237"/>
      <c r="C183" s="237"/>
      <c r="D183" s="237"/>
      <c r="E183" s="65" t="s">
        <v>86</v>
      </c>
      <c r="F183" s="68">
        <f>F182/F181*100</f>
        <v>100</v>
      </c>
      <c r="G183" s="68">
        <f>G182/G181*100</f>
        <v>100</v>
      </c>
      <c r="H183" s="46">
        <v>0</v>
      </c>
      <c r="I183" s="238"/>
    </row>
    <row r="184" spans="1:9" ht="35.25" customHeight="1">
      <c r="A184" s="283">
        <v>59</v>
      </c>
      <c r="B184" s="66">
        <v>801</v>
      </c>
      <c r="C184" s="66">
        <v>80101</v>
      </c>
      <c r="D184" s="66" t="s">
        <v>71</v>
      </c>
      <c r="E184" s="66" t="s">
        <v>428</v>
      </c>
      <c r="F184" s="249">
        <v>200</v>
      </c>
      <c r="G184" s="249">
        <v>200</v>
      </c>
      <c r="H184" s="64">
        <v>0</v>
      </c>
      <c r="I184" s="286"/>
    </row>
    <row r="185" spans="1:9" ht="33" customHeight="1">
      <c r="A185" s="237"/>
      <c r="B185" s="237"/>
      <c r="C185" s="237"/>
      <c r="D185" s="237"/>
      <c r="E185" s="65" t="s">
        <v>87</v>
      </c>
      <c r="F185" s="64">
        <v>199.97</v>
      </c>
      <c r="G185" s="64">
        <v>199.97</v>
      </c>
      <c r="H185" s="46">
        <v>0</v>
      </c>
      <c r="I185" s="284" t="s">
        <v>673</v>
      </c>
    </row>
    <row r="186" spans="1:9" ht="23.25" customHeight="1">
      <c r="A186" s="237"/>
      <c r="B186" s="237"/>
      <c r="C186" s="237"/>
      <c r="D186" s="237"/>
      <c r="E186" s="65" t="s">
        <v>86</v>
      </c>
      <c r="F186" s="68">
        <f>F185/F184*100</f>
        <v>99.985</v>
      </c>
      <c r="G186" s="68">
        <f>G185/G184*100</f>
        <v>99.985</v>
      </c>
      <c r="H186" s="46">
        <v>0</v>
      </c>
      <c r="I186" s="46"/>
    </row>
    <row r="187" spans="1:9" ht="39" customHeight="1">
      <c r="A187" s="327">
        <v>60</v>
      </c>
      <c r="B187" s="66">
        <v>600</v>
      </c>
      <c r="C187" s="66">
        <v>60016</v>
      </c>
      <c r="D187" s="66" t="s">
        <v>429</v>
      </c>
      <c r="E187" s="66" t="s">
        <v>344</v>
      </c>
      <c r="F187" s="249">
        <v>3000</v>
      </c>
      <c r="G187" s="249">
        <v>3000</v>
      </c>
      <c r="H187" s="64">
        <v>0</v>
      </c>
      <c r="I187" s="286"/>
    </row>
    <row r="188" spans="1:9" ht="51.75" customHeight="1">
      <c r="A188" s="65"/>
      <c r="B188" s="65"/>
      <c r="C188" s="65"/>
      <c r="D188" s="65"/>
      <c r="E188" s="65" t="s">
        <v>87</v>
      </c>
      <c r="F188" s="67">
        <v>2999.72</v>
      </c>
      <c r="G188" s="67">
        <v>2999.72</v>
      </c>
      <c r="H188" s="46">
        <v>0</v>
      </c>
      <c r="I188" s="328" t="s">
        <v>643</v>
      </c>
    </row>
    <row r="189" spans="1:9" ht="23.25" customHeight="1">
      <c r="A189" s="65"/>
      <c r="B189" s="65"/>
      <c r="C189" s="65"/>
      <c r="D189" s="65"/>
      <c r="E189" s="65" t="s">
        <v>86</v>
      </c>
      <c r="F189" s="68">
        <f>F188/F187*100</f>
        <v>99.99066666666666</v>
      </c>
      <c r="G189" s="68">
        <f>G188/G187*100</f>
        <v>99.99066666666666</v>
      </c>
      <c r="H189" s="46">
        <v>0</v>
      </c>
      <c r="I189" s="46"/>
    </row>
    <row r="190" spans="1:11" ht="33.75" customHeight="1">
      <c r="A190" s="283">
        <v>61</v>
      </c>
      <c r="B190" s="66">
        <v>801</v>
      </c>
      <c r="C190" s="66">
        <v>80101</v>
      </c>
      <c r="D190" s="66" t="s">
        <v>429</v>
      </c>
      <c r="E190" s="66" t="s">
        <v>481</v>
      </c>
      <c r="F190" s="249">
        <v>4000</v>
      </c>
      <c r="G190" s="249">
        <v>4000</v>
      </c>
      <c r="H190" s="64">
        <v>0</v>
      </c>
      <c r="I190" s="241"/>
      <c r="J190" s="6"/>
      <c r="K190" s="6"/>
    </row>
    <row r="191" spans="1:11" ht="43.5" customHeight="1">
      <c r="A191" s="237"/>
      <c r="B191" s="237"/>
      <c r="C191" s="237"/>
      <c r="D191" s="237"/>
      <c r="E191" s="65" t="s">
        <v>87</v>
      </c>
      <c r="F191" s="249">
        <v>4000</v>
      </c>
      <c r="G191" s="249">
        <v>4000</v>
      </c>
      <c r="H191" s="46">
        <v>0</v>
      </c>
      <c r="I191" s="284" t="s">
        <v>669</v>
      </c>
      <c r="J191" s="6"/>
      <c r="K191" s="6"/>
    </row>
    <row r="192" spans="1:11" ht="21.75" customHeight="1">
      <c r="A192" s="237"/>
      <c r="B192" s="237"/>
      <c r="C192" s="237"/>
      <c r="D192" s="237"/>
      <c r="E192" s="65" t="s">
        <v>86</v>
      </c>
      <c r="F192" s="68">
        <f>F191/F190*100</f>
        <v>100</v>
      </c>
      <c r="G192" s="68">
        <f>G191/G190*100</f>
        <v>100</v>
      </c>
      <c r="H192" s="46">
        <v>0</v>
      </c>
      <c r="I192" s="238"/>
      <c r="J192" s="6"/>
      <c r="K192" s="6"/>
    </row>
    <row r="193" spans="1:11" ht="45" customHeight="1">
      <c r="A193" s="283">
        <v>62</v>
      </c>
      <c r="B193" s="66">
        <v>801</v>
      </c>
      <c r="C193" s="66">
        <v>80101</v>
      </c>
      <c r="D193" s="66" t="s">
        <v>429</v>
      </c>
      <c r="E193" s="66" t="s">
        <v>410</v>
      </c>
      <c r="F193" s="249">
        <v>5274.46</v>
      </c>
      <c r="G193" s="249">
        <v>5274.46</v>
      </c>
      <c r="H193" s="64">
        <v>0</v>
      </c>
      <c r="I193" s="46"/>
      <c r="J193" s="6"/>
      <c r="K193" s="6"/>
    </row>
    <row r="194" spans="1:11" ht="49.5" customHeight="1">
      <c r="A194" s="65"/>
      <c r="B194" s="65"/>
      <c r="C194" s="65"/>
      <c r="D194" s="65"/>
      <c r="E194" s="65" t="s">
        <v>87</v>
      </c>
      <c r="F194" s="249">
        <v>5274.46</v>
      </c>
      <c r="G194" s="249">
        <v>5274.46</v>
      </c>
      <c r="H194" s="67">
        <v>0</v>
      </c>
      <c r="I194" s="284" t="s">
        <v>411</v>
      </c>
      <c r="J194" s="6"/>
      <c r="K194" s="6"/>
    </row>
    <row r="195" spans="1:9" ht="24.75" customHeight="1">
      <c r="A195" s="65"/>
      <c r="B195" s="65"/>
      <c r="C195" s="65"/>
      <c r="D195" s="65"/>
      <c r="E195" s="65" t="s">
        <v>86</v>
      </c>
      <c r="F195" s="68">
        <f>F194/F193*100</f>
        <v>100</v>
      </c>
      <c r="G195" s="68">
        <f>G194/G193*100</f>
        <v>100</v>
      </c>
      <c r="H195" s="68">
        <v>0</v>
      </c>
      <c r="I195" s="46"/>
    </row>
    <row r="196" spans="1:9" ht="26.25" customHeight="1">
      <c r="A196" s="283">
        <v>63</v>
      </c>
      <c r="B196" s="66">
        <v>921</v>
      </c>
      <c r="C196" s="66">
        <v>92109</v>
      </c>
      <c r="D196" s="66" t="s">
        <v>72</v>
      </c>
      <c r="E196" s="66" t="s">
        <v>430</v>
      </c>
      <c r="F196" s="249">
        <v>17120.83</v>
      </c>
      <c r="G196" s="249">
        <v>0</v>
      </c>
      <c r="H196" s="249">
        <v>17120.83</v>
      </c>
      <c r="I196" s="241"/>
    </row>
    <row r="197" spans="1:9" ht="43.5" customHeight="1">
      <c r="A197" s="237"/>
      <c r="B197" s="237"/>
      <c r="C197" s="237"/>
      <c r="D197" s="237"/>
      <c r="E197" s="65" t="s">
        <v>87</v>
      </c>
      <c r="F197" s="249">
        <v>17120.83</v>
      </c>
      <c r="G197" s="249">
        <v>0</v>
      </c>
      <c r="H197" s="249">
        <v>17120.83</v>
      </c>
      <c r="I197" s="328" t="s">
        <v>683</v>
      </c>
    </row>
    <row r="198" spans="1:9" ht="20.25" customHeight="1">
      <c r="A198" s="237"/>
      <c r="B198" s="237"/>
      <c r="C198" s="237"/>
      <c r="D198" s="237"/>
      <c r="E198" s="65" t="s">
        <v>86</v>
      </c>
      <c r="F198" s="68">
        <f>F197/F196*100</f>
        <v>100</v>
      </c>
      <c r="G198" s="68">
        <v>0</v>
      </c>
      <c r="H198" s="46">
        <v>0</v>
      </c>
      <c r="I198" s="238"/>
    </row>
    <row r="199" spans="1:9" ht="36" customHeight="1">
      <c r="A199" s="283">
        <v>64</v>
      </c>
      <c r="B199" s="66">
        <v>600</v>
      </c>
      <c r="C199" s="66">
        <v>60016</v>
      </c>
      <c r="D199" s="66" t="s">
        <v>73</v>
      </c>
      <c r="E199" s="66" t="s">
        <v>346</v>
      </c>
      <c r="F199" s="249">
        <v>8205.54</v>
      </c>
      <c r="G199" s="249">
        <v>8205.54</v>
      </c>
      <c r="H199" s="64">
        <v>0</v>
      </c>
      <c r="I199" s="286"/>
    </row>
    <row r="200" spans="1:9" ht="48" customHeight="1">
      <c r="A200" s="237"/>
      <c r="B200" s="237"/>
      <c r="C200" s="237"/>
      <c r="D200" s="65"/>
      <c r="E200" s="65" t="s">
        <v>87</v>
      </c>
      <c r="F200" s="67">
        <v>8199.79</v>
      </c>
      <c r="G200" s="67">
        <v>8199.79</v>
      </c>
      <c r="H200" s="46">
        <v>0</v>
      </c>
      <c r="I200" s="328" t="s">
        <v>643</v>
      </c>
    </row>
    <row r="201" spans="1:9" ht="21" customHeight="1">
      <c r="A201" s="237"/>
      <c r="B201" s="237"/>
      <c r="C201" s="237"/>
      <c r="D201" s="65"/>
      <c r="E201" s="65" t="s">
        <v>86</v>
      </c>
      <c r="F201" s="68">
        <f>F200/F199*100</f>
        <v>99.9299253918694</v>
      </c>
      <c r="G201" s="68">
        <f>G200/G199*100</f>
        <v>99.9299253918694</v>
      </c>
      <c r="H201" s="46">
        <v>0</v>
      </c>
      <c r="I201" s="46"/>
    </row>
    <row r="202" spans="1:9" ht="25.5" customHeight="1">
      <c r="A202" s="283">
        <v>65</v>
      </c>
      <c r="B202" s="66">
        <v>900</v>
      </c>
      <c r="C202" s="66">
        <v>90015</v>
      </c>
      <c r="D202" s="66" t="s">
        <v>73</v>
      </c>
      <c r="E202" s="66" t="s">
        <v>345</v>
      </c>
      <c r="F202" s="249">
        <v>5870</v>
      </c>
      <c r="G202" s="249">
        <v>5870</v>
      </c>
      <c r="H202" s="64">
        <v>0</v>
      </c>
      <c r="I202" s="242"/>
    </row>
    <row r="203" spans="1:9" ht="40.5" customHeight="1">
      <c r="A203" s="237"/>
      <c r="B203" s="237"/>
      <c r="C203" s="237"/>
      <c r="D203" s="237"/>
      <c r="E203" s="65" t="s">
        <v>87</v>
      </c>
      <c r="F203" s="249">
        <v>5870</v>
      </c>
      <c r="G203" s="249">
        <v>5870</v>
      </c>
      <c r="H203" s="46">
        <v>0</v>
      </c>
      <c r="I203" s="328" t="s">
        <v>649</v>
      </c>
    </row>
    <row r="204" spans="1:9" ht="21" customHeight="1">
      <c r="A204" s="237"/>
      <c r="B204" s="237"/>
      <c r="C204" s="237"/>
      <c r="D204" s="237"/>
      <c r="E204" s="65" t="s">
        <v>86</v>
      </c>
      <c r="F204" s="68">
        <f>F203/F202*100</f>
        <v>100</v>
      </c>
      <c r="G204" s="68">
        <f>G203/G202*100</f>
        <v>100</v>
      </c>
      <c r="H204" s="46">
        <v>0</v>
      </c>
      <c r="I204" s="238"/>
    </row>
    <row r="205" spans="1:9" ht="37.5" customHeight="1">
      <c r="A205" s="283">
        <v>66</v>
      </c>
      <c r="B205" s="66">
        <v>754</v>
      </c>
      <c r="C205" s="66">
        <v>75412</v>
      </c>
      <c r="D205" s="66" t="s">
        <v>73</v>
      </c>
      <c r="E205" s="66" t="s">
        <v>349</v>
      </c>
      <c r="F205" s="249">
        <v>1500</v>
      </c>
      <c r="G205" s="249">
        <v>1500</v>
      </c>
      <c r="H205" s="64">
        <v>0</v>
      </c>
      <c r="I205" s="221"/>
    </row>
    <row r="206" spans="1:9" ht="57.75" customHeight="1">
      <c r="A206" s="237"/>
      <c r="B206" s="237"/>
      <c r="C206" s="237"/>
      <c r="D206" s="237"/>
      <c r="E206" s="65" t="s">
        <v>87</v>
      </c>
      <c r="F206" s="249">
        <v>1500</v>
      </c>
      <c r="G206" s="249">
        <v>1500</v>
      </c>
      <c r="H206" s="46">
        <v>0</v>
      </c>
      <c r="I206" s="284" t="s">
        <v>655</v>
      </c>
    </row>
    <row r="207" spans="1:9" ht="21" customHeight="1">
      <c r="A207" s="237"/>
      <c r="B207" s="237"/>
      <c r="C207" s="237"/>
      <c r="D207" s="237"/>
      <c r="E207" s="65" t="s">
        <v>86</v>
      </c>
      <c r="F207" s="68">
        <f>F206/F205*100</f>
        <v>100</v>
      </c>
      <c r="G207" s="68">
        <f>G206/G205*100</f>
        <v>100</v>
      </c>
      <c r="H207" s="46">
        <v>0</v>
      </c>
      <c r="I207" s="46"/>
    </row>
    <row r="208" spans="1:9" ht="36" customHeight="1">
      <c r="A208" s="331">
        <v>67</v>
      </c>
      <c r="B208" s="66">
        <v>754</v>
      </c>
      <c r="C208" s="66">
        <v>75412</v>
      </c>
      <c r="D208" s="66" t="s">
        <v>73</v>
      </c>
      <c r="E208" s="66" t="s">
        <v>431</v>
      </c>
      <c r="F208" s="249">
        <v>1500</v>
      </c>
      <c r="G208" s="249">
        <v>1500</v>
      </c>
      <c r="H208" s="64">
        <v>0</v>
      </c>
      <c r="I208" s="221"/>
    </row>
    <row r="209" spans="1:9" ht="36.75" customHeight="1">
      <c r="A209" s="65"/>
      <c r="B209" s="65"/>
      <c r="C209" s="65"/>
      <c r="D209" s="65"/>
      <c r="E209" s="65" t="s">
        <v>87</v>
      </c>
      <c r="F209" s="249">
        <v>1500</v>
      </c>
      <c r="G209" s="249">
        <v>1500</v>
      </c>
      <c r="H209" s="46">
        <v>0</v>
      </c>
      <c r="I209" s="284" t="s">
        <v>656</v>
      </c>
    </row>
    <row r="210" spans="1:9" ht="21" customHeight="1">
      <c r="A210" s="65"/>
      <c r="B210" s="65"/>
      <c r="C210" s="65"/>
      <c r="D210" s="65"/>
      <c r="E210" s="65" t="s">
        <v>86</v>
      </c>
      <c r="F210" s="68">
        <f>F209/F208*100</f>
        <v>100</v>
      </c>
      <c r="G210" s="68">
        <f>G209/G208*100</f>
        <v>100</v>
      </c>
      <c r="H210" s="46">
        <v>0</v>
      </c>
      <c r="I210" s="46"/>
    </row>
    <row r="211" spans="1:9" ht="33.75" customHeight="1">
      <c r="A211" s="283">
        <v>68</v>
      </c>
      <c r="B211" s="66">
        <v>754</v>
      </c>
      <c r="C211" s="66">
        <v>75412</v>
      </c>
      <c r="D211" s="66" t="s">
        <v>121</v>
      </c>
      <c r="E211" s="66" t="s">
        <v>432</v>
      </c>
      <c r="F211" s="249">
        <v>8542.67</v>
      </c>
      <c r="G211" s="249">
        <v>8542.67</v>
      </c>
      <c r="H211" s="64">
        <v>0</v>
      </c>
      <c r="I211" s="236"/>
    </row>
    <row r="212" spans="1:9" ht="31.5" customHeight="1">
      <c r="A212" s="237"/>
      <c r="B212" s="237"/>
      <c r="C212" s="65"/>
      <c r="D212" s="65"/>
      <c r="E212" s="65" t="s">
        <v>87</v>
      </c>
      <c r="F212" s="67">
        <v>8541.85</v>
      </c>
      <c r="G212" s="67">
        <v>8541.85</v>
      </c>
      <c r="H212" s="46">
        <v>0</v>
      </c>
      <c r="I212" s="284" t="s">
        <v>657</v>
      </c>
    </row>
    <row r="213" spans="1:9" ht="21" customHeight="1">
      <c r="A213" s="237"/>
      <c r="B213" s="237"/>
      <c r="C213" s="65"/>
      <c r="D213" s="65"/>
      <c r="E213" s="65" t="s">
        <v>86</v>
      </c>
      <c r="F213" s="68">
        <f>F212/F211*100</f>
        <v>99.99040112751634</v>
      </c>
      <c r="G213" s="68">
        <f>G212/G211*100</f>
        <v>99.99040112751634</v>
      </c>
      <c r="H213" s="46">
        <v>0</v>
      </c>
      <c r="I213" s="238"/>
    </row>
    <row r="214" spans="1:9" ht="39.75" customHeight="1">
      <c r="A214" s="327">
        <v>69</v>
      </c>
      <c r="B214" s="66">
        <v>600</v>
      </c>
      <c r="C214" s="66">
        <v>60016</v>
      </c>
      <c r="D214" s="66" t="s">
        <v>121</v>
      </c>
      <c r="E214" s="66" t="s">
        <v>344</v>
      </c>
      <c r="F214" s="249">
        <v>5000</v>
      </c>
      <c r="G214" s="249">
        <v>5000</v>
      </c>
      <c r="H214" s="64">
        <v>0</v>
      </c>
      <c r="I214" s="236"/>
    </row>
    <row r="215" spans="1:9" ht="55.5" customHeight="1">
      <c r="A215" s="65"/>
      <c r="B215" s="65"/>
      <c r="C215" s="65"/>
      <c r="D215" s="65"/>
      <c r="E215" s="65" t="s">
        <v>87</v>
      </c>
      <c r="F215" s="67">
        <v>4998.17</v>
      </c>
      <c r="G215" s="67">
        <v>4998.17</v>
      </c>
      <c r="H215" s="46">
        <v>0</v>
      </c>
      <c r="I215" s="328" t="s">
        <v>643</v>
      </c>
    </row>
    <row r="216" spans="1:9" ht="21" customHeight="1">
      <c r="A216" s="65"/>
      <c r="B216" s="65"/>
      <c r="C216" s="65"/>
      <c r="D216" s="65"/>
      <c r="E216" s="65" t="s">
        <v>86</v>
      </c>
      <c r="F216" s="68">
        <f>F215/F214*100</f>
        <v>99.96340000000001</v>
      </c>
      <c r="G216" s="68">
        <f>G215/G214*100</f>
        <v>99.96340000000001</v>
      </c>
      <c r="H216" s="46">
        <v>0</v>
      </c>
      <c r="I216" s="238"/>
    </row>
    <row r="217" spans="1:9" ht="34.5" customHeight="1">
      <c r="A217" s="66">
        <v>70</v>
      </c>
      <c r="B217" s="66">
        <v>600</v>
      </c>
      <c r="C217" s="66">
        <v>60016</v>
      </c>
      <c r="D217" s="66" t="s">
        <v>74</v>
      </c>
      <c r="E217" s="66" t="s">
        <v>459</v>
      </c>
      <c r="F217" s="249">
        <v>6049.77</v>
      </c>
      <c r="G217" s="249">
        <v>6049.77</v>
      </c>
      <c r="H217" s="64">
        <v>0</v>
      </c>
      <c r="I217" s="243"/>
    </row>
    <row r="218" spans="1:9" ht="53.25" customHeight="1">
      <c r="A218" s="65"/>
      <c r="B218" s="65"/>
      <c r="C218" s="65"/>
      <c r="D218" s="65"/>
      <c r="E218" s="65" t="s">
        <v>87</v>
      </c>
      <c r="F218" s="64">
        <v>6036.53</v>
      </c>
      <c r="G218" s="64">
        <v>6036.53</v>
      </c>
      <c r="H218" s="64">
        <v>0</v>
      </c>
      <c r="I218" s="328" t="s">
        <v>643</v>
      </c>
    </row>
    <row r="219" spans="1:9" ht="21.75" customHeight="1">
      <c r="A219" s="65"/>
      <c r="B219" s="65"/>
      <c r="C219" s="65"/>
      <c r="D219" s="65"/>
      <c r="E219" s="65" t="s">
        <v>86</v>
      </c>
      <c r="F219" s="68">
        <f>F218/F217*100</f>
        <v>99.78114870482678</v>
      </c>
      <c r="G219" s="68">
        <f>G218/G217*100</f>
        <v>99.78114870482678</v>
      </c>
      <c r="H219" s="68">
        <v>0</v>
      </c>
      <c r="I219" s="238"/>
    </row>
    <row r="220" spans="1:9" ht="37.5" customHeight="1">
      <c r="A220" s="283">
        <v>71</v>
      </c>
      <c r="B220" s="66">
        <v>900</v>
      </c>
      <c r="C220" s="66">
        <v>90015</v>
      </c>
      <c r="D220" s="66" t="s">
        <v>74</v>
      </c>
      <c r="E220" s="66" t="s">
        <v>345</v>
      </c>
      <c r="F220" s="249">
        <v>5500</v>
      </c>
      <c r="G220" s="249">
        <v>5500</v>
      </c>
      <c r="H220" s="64">
        <v>0</v>
      </c>
      <c r="I220" s="46"/>
    </row>
    <row r="221" spans="1:9" ht="34.5" customHeight="1">
      <c r="A221" s="237"/>
      <c r="B221" s="237"/>
      <c r="C221" s="237"/>
      <c r="D221" s="237"/>
      <c r="E221" s="65" t="s">
        <v>87</v>
      </c>
      <c r="F221" s="249">
        <v>5500</v>
      </c>
      <c r="G221" s="249">
        <v>5500</v>
      </c>
      <c r="H221" s="64">
        <v>0</v>
      </c>
      <c r="I221" s="328" t="s">
        <v>649</v>
      </c>
    </row>
    <row r="222" spans="1:9" ht="24.75" customHeight="1">
      <c r="A222" s="237"/>
      <c r="B222" s="237"/>
      <c r="C222" s="237"/>
      <c r="D222" s="237"/>
      <c r="E222" s="65" t="s">
        <v>86</v>
      </c>
      <c r="F222" s="68">
        <f>F221/F220*100</f>
        <v>100</v>
      </c>
      <c r="G222" s="68">
        <f>G221/G220*100</f>
        <v>100</v>
      </c>
      <c r="H222" s="46">
        <v>0</v>
      </c>
      <c r="I222" s="238"/>
    </row>
    <row r="223" spans="1:9" ht="37.5" customHeight="1">
      <c r="A223" s="283">
        <v>72</v>
      </c>
      <c r="B223" s="66">
        <v>900</v>
      </c>
      <c r="C223" s="66">
        <v>90015</v>
      </c>
      <c r="D223" s="66" t="s">
        <v>75</v>
      </c>
      <c r="E223" s="66" t="s">
        <v>345</v>
      </c>
      <c r="F223" s="249">
        <v>5800</v>
      </c>
      <c r="G223" s="249">
        <v>5800</v>
      </c>
      <c r="H223" s="64">
        <v>0</v>
      </c>
      <c r="I223" s="221"/>
    </row>
    <row r="224" spans="1:9" ht="40.5" customHeight="1">
      <c r="A224" s="237"/>
      <c r="B224" s="237"/>
      <c r="C224" s="237"/>
      <c r="D224" s="237"/>
      <c r="E224" s="65" t="s">
        <v>87</v>
      </c>
      <c r="F224" s="249">
        <v>5800</v>
      </c>
      <c r="G224" s="249">
        <v>5800</v>
      </c>
      <c r="H224" s="46">
        <v>0</v>
      </c>
      <c r="I224" s="328" t="s">
        <v>649</v>
      </c>
    </row>
    <row r="225" spans="1:9" ht="26.25" customHeight="1">
      <c r="A225" s="237"/>
      <c r="B225" s="237"/>
      <c r="C225" s="237"/>
      <c r="D225" s="237"/>
      <c r="E225" s="65" t="s">
        <v>86</v>
      </c>
      <c r="F225" s="68">
        <f>F224/F223*100</f>
        <v>100</v>
      </c>
      <c r="G225" s="68">
        <f>G224/G223*100</f>
        <v>100</v>
      </c>
      <c r="H225" s="46">
        <v>0</v>
      </c>
      <c r="I225" s="46"/>
    </row>
    <row r="226" spans="1:9" ht="37.5" customHeight="1">
      <c r="A226" s="327">
        <v>73</v>
      </c>
      <c r="B226" s="66">
        <v>600</v>
      </c>
      <c r="C226" s="66">
        <v>60016</v>
      </c>
      <c r="D226" s="66" t="s">
        <v>75</v>
      </c>
      <c r="E226" s="66" t="s">
        <v>344</v>
      </c>
      <c r="F226" s="249">
        <v>6565.04</v>
      </c>
      <c r="G226" s="249">
        <v>6565.04</v>
      </c>
      <c r="H226" s="64">
        <v>0</v>
      </c>
      <c r="I226" s="221"/>
    </row>
    <row r="227" spans="1:9" ht="49.5" customHeight="1">
      <c r="A227" s="65"/>
      <c r="B227" s="65"/>
      <c r="C227" s="65"/>
      <c r="D227" s="65"/>
      <c r="E227" s="65" t="s">
        <v>87</v>
      </c>
      <c r="F227" s="67">
        <v>6551.6</v>
      </c>
      <c r="G227" s="67">
        <v>6551.6</v>
      </c>
      <c r="H227" s="46">
        <v>0</v>
      </c>
      <c r="I227" s="328" t="s">
        <v>643</v>
      </c>
    </row>
    <row r="228" spans="1:9" ht="26.25" customHeight="1">
      <c r="A228" s="65"/>
      <c r="B228" s="65"/>
      <c r="C228" s="65"/>
      <c r="D228" s="65"/>
      <c r="E228" s="65" t="s">
        <v>86</v>
      </c>
      <c r="F228" s="68">
        <f>F227/F226*100</f>
        <v>99.79527923668402</v>
      </c>
      <c r="G228" s="68">
        <f>G227/G226*100</f>
        <v>99.79527923668402</v>
      </c>
      <c r="H228" s="46">
        <v>0</v>
      </c>
      <c r="I228" s="46"/>
    </row>
    <row r="229" spans="1:9" ht="35.25" customHeight="1">
      <c r="A229" s="327">
        <v>74</v>
      </c>
      <c r="B229" s="66">
        <v>600</v>
      </c>
      <c r="C229" s="66">
        <v>60016</v>
      </c>
      <c r="D229" s="66" t="s">
        <v>111</v>
      </c>
      <c r="E229" s="66" t="s">
        <v>344</v>
      </c>
      <c r="F229" s="249">
        <v>16984.95</v>
      </c>
      <c r="G229" s="249">
        <v>16984.95</v>
      </c>
      <c r="H229" s="64">
        <v>0</v>
      </c>
      <c r="I229" s="46"/>
    </row>
    <row r="230" spans="1:9" ht="53.25" customHeight="1">
      <c r="A230" s="65"/>
      <c r="B230" s="65"/>
      <c r="C230" s="65"/>
      <c r="D230" s="65"/>
      <c r="E230" s="65" t="s">
        <v>87</v>
      </c>
      <c r="F230" s="67">
        <v>16976.46</v>
      </c>
      <c r="G230" s="67">
        <v>16976.46</v>
      </c>
      <c r="H230" s="46">
        <v>0</v>
      </c>
      <c r="I230" s="328" t="s">
        <v>643</v>
      </c>
    </row>
    <row r="231" spans="1:9" ht="21.75" customHeight="1">
      <c r="A231" s="65"/>
      <c r="B231" s="65"/>
      <c r="C231" s="65"/>
      <c r="D231" s="65"/>
      <c r="E231" s="65" t="s">
        <v>86</v>
      </c>
      <c r="F231" s="68">
        <f>F230/F229*100</f>
        <v>99.95001457172378</v>
      </c>
      <c r="G231" s="68">
        <f>G230/G229*100</f>
        <v>99.95001457172378</v>
      </c>
      <c r="H231" s="46">
        <v>0</v>
      </c>
      <c r="I231" s="238"/>
    </row>
    <row r="232" spans="1:10" ht="34.5" customHeight="1">
      <c r="A232" s="283">
        <v>75</v>
      </c>
      <c r="B232" s="66">
        <v>900</v>
      </c>
      <c r="C232" s="66">
        <v>90015</v>
      </c>
      <c r="D232" s="66" t="s">
        <v>112</v>
      </c>
      <c r="E232" s="66" t="s">
        <v>343</v>
      </c>
      <c r="F232" s="249">
        <v>15354.39</v>
      </c>
      <c r="G232" s="249">
        <v>15354.39</v>
      </c>
      <c r="H232" s="64">
        <v>0</v>
      </c>
      <c r="I232" s="46"/>
      <c r="J232" s="6"/>
    </row>
    <row r="233" spans="1:10" ht="35.25" customHeight="1">
      <c r="A233" s="237"/>
      <c r="B233" s="237"/>
      <c r="C233" s="237"/>
      <c r="D233" s="237"/>
      <c r="E233" s="65" t="s">
        <v>87</v>
      </c>
      <c r="F233" s="249">
        <v>15354.39</v>
      </c>
      <c r="G233" s="249">
        <v>15354.39</v>
      </c>
      <c r="H233" s="46">
        <v>0</v>
      </c>
      <c r="I233" s="328" t="s">
        <v>649</v>
      </c>
      <c r="J233" s="6"/>
    </row>
    <row r="234" spans="1:10" ht="22.5" customHeight="1">
      <c r="A234" s="237"/>
      <c r="B234" s="237"/>
      <c r="C234" s="237"/>
      <c r="D234" s="237"/>
      <c r="E234" s="65" t="s">
        <v>86</v>
      </c>
      <c r="F234" s="68">
        <f>F233/F232*100</f>
        <v>100</v>
      </c>
      <c r="G234" s="68">
        <f>G233/G232*100</f>
        <v>100</v>
      </c>
      <c r="H234" s="46">
        <v>0</v>
      </c>
      <c r="I234" s="238"/>
      <c r="J234" s="6"/>
    </row>
    <row r="235" spans="1:10" ht="33.75" customHeight="1">
      <c r="A235" s="327">
        <v>76</v>
      </c>
      <c r="B235" s="66">
        <v>600</v>
      </c>
      <c r="C235" s="66">
        <v>60016</v>
      </c>
      <c r="D235" s="66" t="s">
        <v>113</v>
      </c>
      <c r="E235" s="66" t="s">
        <v>350</v>
      </c>
      <c r="F235" s="249">
        <v>13225.61</v>
      </c>
      <c r="G235" s="249">
        <v>13225.61</v>
      </c>
      <c r="H235" s="64">
        <v>0</v>
      </c>
      <c r="I235" s="46"/>
      <c r="J235" s="6"/>
    </row>
    <row r="236" spans="1:9" ht="54.75" customHeight="1">
      <c r="A236" s="65"/>
      <c r="B236" s="65"/>
      <c r="C236" s="65"/>
      <c r="D236" s="65"/>
      <c r="E236" s="65" t="s">
        <v>87</v>
      </c>
      <c r="F236" s="67">
        <v>13206.2</v>
      </c>
      <c r="G236" s="67">
        <v>13206.2</v>
      </c>
      <c r="H236" s="46">
        <v>0</v>
      </c>
      <c r="I236" s="328" t="s">
        <v>643</v>
      </c>
    </row>
    <row r="237" spans="1:9" ht="20.25" customHeight="1">
      <c r="A237" s="65"/>
      <c r="B237" s="65"/>
      <c r="C237" s="65"/>
      <c r="D237" s="65"/>
      <c r="E237" s="65" t="s">
        <v>86</v>
      </c>
      <c r="F237" s="68">
        <f>F236/F235*100</f>
        <v>99.85323928348106</v>
      </c>
      <c r="G237" s="68">
        <f>G236/G235*100</f>
        <v>99.85323928348106</v>
      </c>
      <c r="H237" s="46">
        <v>0</v>
      </c>
      <c r="I237" s="238"/>
    </row>
    <row r="238" spans="1:9" ht="35.25" customHeight="1">
      <c r="A238" s="327">
        <v>77</v>
      </c>
      <c r="B238" s="66">
        <v>600</v>
      </c>
      <c r="C238" s="66">
        <v>60016</v>
      </c>
      <c r="D238" s="66" t="s">
        <v>114</v>
      </c>
      <c r="E238" s="66" t="s">
        <v>350</v>
      </c>
      <c r="F238" s="249">
        <v>19005.4</v>
      </c>
      <c r="G238" s="249">
        <v>19005.4</v>
      </c>
      <c r="H238" s="64">
        <v>0</v>
      </c>
      <c r="I238" s="238"/>
    </row>
    <row r="239" spans="1:9" ht="48.75" customHeight="1">
      <c r="A239" s="65"/>
      <c r="B239" s="65"/>
      <c r="C239" s="65"/>
      <c r="D239" s="65"/>
      <c r="E239" s="65" t="s">
        <v>87</v>
      </c>
      <c r="F239" s="67">
        <v>18995.51</v>
      </c>
      <c r="G239" s="67">
        <v>18995.51</v>
      </c>
      <c r="H239" s="46">
        <v>0</v>
      </c>
      <c r="I239" s="328" t="s">
        <v>643</v>
      </c>
    </row>
    <row r="240" spans="1:9" ht="21.75" customHeight="1">
      <c r="A240" s="65"/>
      <c r="B240" s="65"/>
      <c r="C240" s="65"/>
      <c r="D240" s="65"/>
      <c r="E240" s="65" t="s">
        <v>86</v>
      </c>
      <c r="F240" s="68">
        <f>F239/F238*100</f>
        <v>99.94796215812346</v>
      </c>
      <c r="G240" s="68">
        <f>G239/G238*100</f>
        <v>99.94796215812346</v>
      </c>
      <c r="H240" s="46">
        <v>0</v>
      </c>
      <c r="I240" s="238"/>
    </row>
    <row r="241" spans="1:9" ht="29.25" customHeight="1">
      <c r="A241" s="66">
        <v>78</v>
      </c>
      <c r="B241" s="66">
        <v>600</v>
      </c>
      <c r="C241" s="66">
        <v>60016</v>
      </c>
      <c r="D241" s="66" t="s">
        <v>114</v>
      </c>
      <c r="E241" s="66" t="s">
        <v>473</v>
      </c>
      <c r="F241" s="249">
        <v>5000</v>
      </c>
      <c r="G241" s="249">
        <v>5000</v>
      </c>
      <c r="H241" s="64">
        <v>0</v>
      </c>
      <c r="I241" s="238"/>
    </row>
    <row r="242" spans="1:9" ht="48" customHeight="1">
      <c r="A242" s="237"/>
      <c r="B242" s="237"/>
      <c r="C242" s="237"/>
      <c r="D242" s="65"/>
      <c r="E242" s="65" t="s">
        <v>87</v>
      </c>
      <c r="F242" s="67">
        <v>5000</v>
      </c>
      <c r="G242" s="67">
        <v>5000</v>
      </c>
      <c r="H242" s="67">
        <v>0</v>
      </c>
      <c r="I242" s="328" t="s">
        <v>643</v>
      </c>
    </row>
    <row r="243" spans="1:9" ht="23.25" customHeight="1">
      <c r="A243" s="237"/>
      <c r="B243" s="237"/>
      <c r="C243" s="237"/>
      <c r="D243" s="65"/>
      <c r="E243" s="65" t="s">
        <v>86</v>
      </c>
      <c r="F243" s="68">
        <f>F242/F241*100</f>
        <v>100</v>
      </c>
      <c r="G243" s="68">
        <f>G242/G241*100</f>
        <v>100</v>
      </c>
      <c r="H243" s="68">
        <v>0</v>
      </c>
      <c r="I243" s="238"/>
    </row>
    <row r="244" spans="1:9" ht="36" customHeight="1">
      <c r="A244" s="66">
        <v>79</v>
      </c>
      <c r="B244" s="66">
        <v>900</v>
      </c>
      <c r="C244" s="66">
        <v>90015</v>
      </c>
      <c r="D244" s="66" t="s">
        <v>122</v>
      </c>
      <c r="E244" s="66" t="s">
        <v>471</v>
      </c>
      <c r="F244" s="249">
        <v>12000</v>
      </c>
      <c r="G244" s="249">
        <v>12000</v>
      </c>
      <c r="H244" s="46">
        <v>0</v>
      </c>
      <c r="I244" s="46"/>
    </row>
    <row r="245" spans="1:9" ht="40.5" customHeight="1">
      <c r="A245" s="237"/>
      <c r="B245" s="244"/>
      <c r="C245" s="237"/>
      <c r="D245" s="237"/>
      <c r="E245" s="65" t="s">
        <v>87</v>
      </c>
      <c r="F245" s="249">
        <v>12000</v>
      </c>
      <c r="G245" s="249">
        <v>12000</v>
      </c>
      <c r="H245" s="46">
        <v>0</v>
      </c>
      <c r="I245" s="328" t="s">
        <v>649</v>
      </c>
    </row>
    <row r="246" spans="1:9" ht="23.25" customHeight="1">
      <c r="A246" s="245"/>
      <c r="B246" s="244"/>
      <c r="C246" s="237"/>
      <c r="D246" s="237"/>
      <c r="E246" s="65" t="s">
        <v>86</v>
      </c>
      <c r="F246" s="68">
        <f>F245/F244*100</f>
        <v>100</v>
      </c>
      <c r="G246" s="68">
        <f>G245/G244*100</f>
        <v>100</v>
      </c>
      <c r="H246" s="46">
        <v>0</v>
      </c>
      <c r="I246" s="46"/>
    </row>
    <row r="247" spans="1:9" ht="39.75" customHeight="1">
      <c r="A247" s="66">
        <v>80</v>
      </c>
      <c r="B247" s="66">
        <v>754</v>
      </c>
      <c r="C247" s="66">
        <v>75412</v>
      </c>
      <c r="D247" s="66" t="s">
        <v>122</v>
      </c>
      <c r="E247" s="66" t="s">
        <v>474</v>
      </c>
      <c r="F247" s="249">
        <v>3580.86</v>
      </c>
      <c r="G247" s="249">
        <v>3580.86</v>
      </c>
      <c r="H247" s="64">
        <v>0</v>
      </c>
      <c r="I247" s="238"/>
    </row>
    <row r="248" spans="1:9" ht="39.75" customHeight="1">
      <c r="A248" s="237"/>
      <c r="B248" s="237"/>
      <c r="C248" s="237"/>
      <c r="D248" s="237"/>
      <c r="E248" s="65" t="s">
        <v>87</v>
      </c>
      <c r="F248" s="67">
        <v>3579.28</v>
      </c>
      <c r="G248" s="67">
        <v>3579.28</v>
      </c>
      <c r="H248" s="46">
        <v>0</v>
      </c>
      <c r="I248" s="328" t="s">
        <v>657</v>
      </c>
    </row>
    <row r="249" spans="1:9" ht="23.25" customHeight="1">
      <c r="A249" s="237"/>
      <c r="B249" s="237"/>
      <c r="C249" s="237"/>
      <c r="D249" s="237"/>
      <c r="E249" s="65" t="s">
        <v>86</v>
      </c>
      <c r="F249" s="68">
        <f>F248/F247*100</f>
        <v>99.95587652128259</v>
      </c>
      <c r="G249" s="68">
        <f>G248/G247*100</f>
        <v>99.95587652128259</v>
      </c>
      <c r="H249" s="46">
        <v>0</v>
      </c>
      <c r="I249" s="238"/>
    </row>
    <row r="250" spans="1:9" ht="35.25" customHeight="1">
      <c r="A250" s="283">
        <v>81</v>
      </c>
      <c r="B250" s="66">
        <v>900</v>
      </c>
      <c r="C250" s="66">
        <v>90015</v>
      </c>
      <c r="D250" s="66" t="s">
        <v>76</v>
      </c>
      <c r="E250" s="66" t="s">
        <v>433</v>
      </c>
      <c r="F250" s="249">
        <v>4927.39</v>
      </c>
      <c r="G250" s="249">
        <v>4927.39</v>
      </c>
      <c r="H250" s="64">
        <v>0</v>
      </c>
      <c r="I250" s="221"/>
    </row>
    <row r="251" spans="1:9" ht="34.5" customHeight="1">
      <c r="A251" s="237"/>
      <c r="B251" s="237"/>
      <c r="C251" s="237"/>
      <c r="D251" s="237"/>
      <c r="E251" s="65" t="s">
        <v>87</v>
      </c>
      <c r="F251" s="249">
        <v>4927.39</v>
      </c>
      <c r="G251" s="249">
        <v>4927.39</v>
      </c>
      <c r="H251" s="46">
        <v>0</v>
      </c>
      <c r="I251" s="328" t="s">
        <v>649</v>
      </c>
    </row>
    <row r="252" spans="1:9" ht="18.75" customHeight="1">
      <c r="A252" s="237"/>
      <c r="B252" s="237"/>
      <c r="C252" s="237"/>
      <c r="D252" s="237"/>
      <c r="E252" s="65" t="s">
        <v>86</v>
      </c>
      <c r="F252" s="68">
        <f>F251/F250*100</f>
        <v>100</v>
      </c>
      <c r="G252" s="68">
        <f>G251/G250*100</f>
        <v>100</v>
      </c>
      <c r="H252" s="46">
        <v>0</v>
      </c>
      <c r="I252" s="46"/>
    </row>
    <row r="253" spans="1:9" ht="36.75" customHeight="1">
      <c r="A253" s="283">
        <v>82</v>
      </c>
      <c r="B253" s="66">
        <v>600</v>
      </c>
      <c r="C253" s="66">
        <v>60016</v>
      </c>
      <c r="D253" s="66" t="s">
        <v>76</v>
      </c>
      <c r="E253" s="66" t="s">
        <v>434</v>
      </c>
      <c r="F253" s="249">
        <v>5500</v>
      </c>
      <c r="G253" s="249">
        <v>5500</v>
      </c>
      <c r="H253" s="64">
        <v>0</v>
      </c>
      <c r="I253" s="238"/>
    </row>
    <row r="254" spans="1:9" ht="40.5" customHeight="1">
      <c r="A254" s="65"/>
      <c r="B254" s="65"/>
      <c r="C254" s="65"/>
      <c r="D254" s="65"/>
      <c r="E254" s="65" t="s">
        <v>87</v>
      </c>
      <c r="F254" s="67">
        <v>5500</v>
      </c>
      <c r="G254" s="67">
        <v>5500</v>
      </c>
      <c r="H254" s="46">
        <v>0</v>
      </c>
      <c r="I254" s="328" t="s">
        <v>648</v>
      </c>
    </row>
    <row r="255" spans="1:9" ht="23.25" customHeight="1">
      <c r="A255" s="65"/>
      <c r="B255" s="65"/>
      <c r="C255" s="65"/>
      <c r="D255" s="65"/>
      <c r="E255" s="65" t="s">
        <v>86</v>
      </c>
      <c r="F255" s="68">
        <f>F254/F253*100</f>
        <v>100</v>
      </c>
      <c r="G255" s="68">
        <f>G254/G253*100</f>
        <v>100</v>
      </c>
      <c r="H255" s="46">
        <v>0</v>
      </c>
      <c r="I255" s="46"/>
    </row>
    <row r="256" spans="1:9" ht="37.5" customHeight="1">
      <c r="A256" s="327">
        <v>83</v>
      </c>
      <c r="B256" s="66">
        <v>600</v>
      </c>
      <c r="C256" s="66">
        <v>60016</v>
      </c>
      <c r="D256" s="66" t="s">
        <v>76</v>
      </c>
      <c r="E256" s="66" t="s">
        <v>350</v>
      </c>
      <c r="F256" s="249">
        <v>2300</v>
      </c>
      <c r="G256" s="249">
        <v>2300</v>
      </c>
      <c r="H256" s="64">
        <v>0</v>
      </c>
      <c r="I256" s="238"/>
    </row>
    <row r="257" spans="1:9" ht="49.5" customHeight="1">
      <c r="A257" s="65"/>
      <c r="B257" s="65"/>
      <c r="C257" s="65"/>
      <c r="D257" s="65"/>
      <c r="E257" s="65" t="s">
        <v>87</v>
      </c>
      <c r="F257" s="67">
        <v>2286.87</v>
      </c>
      <c r="G257" s="67">
        <v>2286.87</v>
      </c>
      <c r="H257" s="46">
        <v>0</v>
      </c>
      <c r="I257" s="328" t="s">
        <v>643</v>
      </c>
    </row>
    <row r="258" spans="1:9" ht="23.25" customHeight="1">
      <c r="A258" s="65"/>
      <c r="B258" s="65"/>
      <c r="C258" s="65"/>
      <c r="D258" s="65"/>
      <c r="E258" s="65" t="s">
        <v>86</v>
      </c>
      <c r="F258" s="68">
        <f>F257/F256*100</f>
        <v>99.4291304347826</v>
      </c>
      <c r="G258" s="68">
        <f>G257/G256*100</f>
        <v>99.4291304347826</v>
      </c>
      <c r="H258" s="46">
        <v>0</v>
      </c>
      <c r="I258" s="238"/>
    </row>
    <row r="259" spans="1:9" ht="33.75" customHeight="1">
      <c r="A259" s="283">
        <v>84</v>
      </c>
      <c r="B259" s="66">
        <v>754</v>
      </c>
      <c r="C259" s="66">
        <v>75412</v>
      </c>
      <c r="D259" s="66" t="s">
        <v>77</v>
      </c>
      <c r="E259" s="66" t="s">
        <v>352</v>
      </c>
      <c r="F259" s="249">
        <v>12000</v>
      </c>
      <c r="G259" s="249">
        <v>0</v>
      </c>
      <c r="H259" s="249">
        <v>12000</v>
      </c>
      <c r="I259" s="238"/>
    </row>
    <row r="260" spans="1:9" ht="46.5" customHeight="1">
      <c r="A260" s="237"/>
      <c r="B260" s="237"/>
      <c r="C260" s="237"/>
      <c r="D260" s="65"/>
      <c r="E260" s="65" t="s">
        <v>87</v>
      </c>
      <c r="F260" s="249">
        <v>12000</v>
      </c>
      <c r="G260" s="249">
        <v>0</v>
      </c>
      <c r="H260" s="249">
        <v>12000</v>
      </c>
      <c r="I260" s="328" t="s">
        <v>685</v>
      </c>
    </row>
    <row r="261" spans="1:9" ht="23.25" customHeight="1">
      <c r="A261" s="237"/>
      <c r="B261" s="237"/>
      <c r="C261" s="237"/>
      <c r="D261" s="65"/>
      <c r="E261" s="65" t="s">
        <v>86</v>
      </c>
      <c r="F261" s="68">
        <f>F260/F259*100</f>
        <v>100</v>
      </c>
      <c r="G261" s="68">
        <v>0</v>
      </c>
      <c r="H261" s="46">
        <v>0</v>
      </c>
      <c r="I261" s="238"/>
    </row>
    <row r="262" spans="1:9" ht="26.25" customHeight="1">
      <c r="A262" s="283">
        <v>85</v>
      </c>
      <c r="B262" s="66">
        <v>900</v>
      </c>
      <c r="C262" s="66">
        <v>90015</v>
      </c>
      <c r="D262" s="66" t="s">
        <v>77</v>
      </c>
      <c r="E262" s="66" t="s">
        <v>422</v>
      </c>
      <c r="F262" s="249">
        <v>11600</v>
      </c>
      <c r="G262" s="249">
        <v>11600</v>
      </c>
      <c r="H262" s="64">
        <v>0</v>
      </c>
      <c r="I262" s="46"/>
    </row>
    <row r="263" spans="1:9" ht="39.75" customHeight="1">
      <c r="A263" s="237"/>
      <c r="B263" s="237"/>
      <c r="C263" s="237"/>
      <c r="D263" s="237"/>
      <c r="E263" s="65" t="s">
        <v>87</v>
      </c>
      <c r="F263" s="249">
        <v>11600</v>
      </c>
      <c r="G263" s="249">
        <v>11600</v>
      </c>
      <c r="H263" s="46">
        <v>0</v>
      </c>
      <c r="I263" s="328" t="s">
        <v>649</v>
      </c>
    </row>
    <row r="264" spans="1:9" ht="23.25" customHeight="1">
      <c r="A264" s="237"/>
      <c r="B264" s="237"/>
      <c r="C264" s="237"/>
      <c r="D264" s="237"/>
      <c r="E264" s="65" t="s">
        <v>86</v>
      </c>
      <c r="F264" s="68">
        <f>F263/F262*100</f>
        <v>100</v>
      </c>
      <c r="G264" s="68">
        <f>G263/G262*100</f>
        <v>100</v>
      </c>
      <c r="H264" s="46">
        <v>0</v>
      </c>
      <c r="I264" s="46"/>
    </row>
    <row r="265" spans="1:9" ht="39.75" customHeight="1">
      <c r="A265" s="283">
        <v>86</v>
      </c>
      <c r="B265" s="66">
        <v>801</v>
      </c>
      <c r="C265" s="66">
        <v>80148</v>
      </c>
      <c r="D265" s="66" t="s">
        <v>77</v>
      </c>
      <c r="E265" s="66" t="s">
        <v>435</v>
      </c>
      <c r="F265" s="249">
        <v>2500</v>
      </c>
      <c r="G265" s="249">
        <v>2500</v>
      </c>
      <c r="H265" s="64">
        <v>0</v>
      </c>
      <c r="I265" s="46"/>
    </row>
    <row r="266" spans="1:9" ht="48.75" customHeight="1">
      <c r="A266" s="65"/>
      <c r="B266" s="65"/>
      <c r="C266" s="65"/>
      <c r="D266" s="65"/>
      <c r="E266" s="65" t="s">
        <v>87</v>
      </c>
      <c r="F266" s="67">
        <v>2493</v>
      </c>
      <c r="G266" s="67">
        <v>2493</v>
      </c>
      <c r="H266" s="46">
        <v>0</v>
      </c>
      <c r="I266" s="284" t="s">
        <v>436</v>
      </c>
    </row>
    <row r="267" spans="1:9" ht="23.25" customHeight="1">
      <c r="A267" s="237"/>
      <c r="B267" s="237"/>
      <c r="C267" s="237"/>
      <c r="D267" s="65"/>
      <c r="E267" s="65" t="s">
        <v>86</v>
      </c>
      <c r="F267" s="68">
        <f>F266/F265*100</f>
        <v>99.72</v>
      </c>
      <c r="G267" s="68">
        <f>G266/G265*100</f>
        <v>99.72</v>
      </c>
      <c r="H267" s="46">
        <v>0</v>
      </c>
      <c r="I267" s="238"/>
    </row>
    <row r="268" spans="1:9" ht="36" customHeight="1">
      <c r="A268" s="283">
        <v>87</v>
      </c>
      <c r="B268" s="66">
        <v>801</v>
      </c>
      <c r="C268" s="66">
        <v>80104</v>
      </c>
      <c r="D268" s="66" t="s">
        <v>77</v>
      </c>
      <c r="E268" s="287" t="s">
        <v>437</v>
      </c>
      <c r="F268" s="249">
        <v>744.67</v>
      </c>
      <c r="G268" s="249">
        <v>744.67</v>
      </c>
      <c r="H268" s="64">
        <v>0</v>
      </c>
      <c r="I268" s="46"/>
    </row>
    <row r="269" spans="1:9" ht="48.75" customHeight="1">
      <c r="A269" s="65"/>
      <c r="B269" s="65"/>
      <c r="C269" s="65"/>
      <c r="D269" s="65"/>
      <c r="E269" s="65" t="s">
        <v>87</v>
      </c>
      <c r="F269" s="67">
        <v>737.91</v>
      </c>
      <c r="G269" s="67">
        <v>737.91</v>
      </c>
      <c r="H269" s="46">
        <v>0</v>
      </c>
      <c r="I269" s="284" t="s">
        <v>675</v>
      </c>
    </row>
    <row r="270" spans="1:9" ht="27" customHeight="1">
      <c r="A270" s="237"/>
      <c r="B270" s="237"/>
      <c r="C270" s="237"/>
      <c r="D270" s="65"/>
      <c r="E270" s="65" t="s">
        <v>86</v>
      </c>
      <c r="F270" s="68">
        <f>F269/F268*100</f>
        <v>99.0922153437093</v>
      </c>
      <c r="G270" s="68">
        <f>G269/G268*100</f>
        <v>99.0922153437093</v>
      </c>
      <c r="H270" s="46">
        <v>0</v>
      </c>
      <c r="I270" s="46"/>
    </row>
    <row r="271" spans="1:9" ht="32.25" customHeight="1">
      <c r="A271" s="283">
        <v>88</v>
      </c>
      <c r="B271" s="66">
        <v>801</v>
      </c>
      <c r="C271" s="66">
        <v>80101</v>
      </c>
      <c r="D271" s="66" t="s">
        <v>77</v>
      </c>
      <c r="E271" s="287" t="s">
        <v>682</v>
      </c>
      <c r="F271" s="249">
        <v>4000</v>
      </c>
      <c r="G271" s="249">
        <v>4000</v>
      </c>
      <c r="H271" s="64">
        <v>0</v>
      </c>
      <c r="I271" s="46"/>
    </row>
    <row r="272" spans="1:9" ht="39.75" customHeight="1">
      <c r="A272" s="237"/>
      <c r="B272" s="237"/>
      <c r="C272" s="237"/>
      <c r="D272" s="237"/>
      <c r="E272" s="65" t="s">
        <v>87</v>
      </c>
      <c r="F272" s="249">
        <v>4000</v>
      </c>
      <c r="G272" s="249">
        <v>4000</v>
      </c>
      <c r="H272" s="46">
        <v>0</v>
      </c>
      <c r="I272" s="284" t="s">
        <v>674</v>
      </c>
    </row>
    <row r="273" spans="1:9" ht="27.75" customHeight="1">
      <c r="A273" s="237"/>
      <c r="B273" s="237"/>
      <c r="C273" s="237"/>
      <c r="D273" s="237"/>
      <c r="E273" s="65" t="s">
        <v>86</v>
      </c>
      <c r="F273" s="68">
        <f>F272/F271*100</f>
        <v>100</v>
      </c>
      <c r="G273" s="68">
        <f>G272/G271*100</f>
        <v>100</v>
      </c>
      <c r="H273" s="46">
        <v>0</v>
      </c>
      <c r="I273" s="46"/>
    </row>
    <row r="274" spans="1:9" ht="39" customHeight="1">
      <c r="A274" s="283">
        <v>89</v>
      </c>
      <c r="B274" s="66">
        <v>600</v>
      </c>
      <c r="C274" s="66">
        <v>60016</v>
      </c>
      <c r="D274" s="66" t="s">
        <v>78</v>
      </c>
      <c r="E274" s="66" t="s">
        <v>350</v>
      </c>
      <c r="F274" s="249">
        <v>10000</v>
      </c>
      <c r="G274" s="249">
        <v>10000</v>
      </c>
      <c r="H274" s="325">
        <v>0</v>
      </c>
      <c r="I274" s="46"/>
    </row>
    <row r="275" spans="1:9" ht="48.75" customHeight="1">
      <c r="A275" s="237"/>
      <c r="B275" s="65"/>
      <c r="C275" s="65"/>
      <c r="D275" s="65"/>
      <c r="E275" s="65" t="s">
        <v>87</v>
      </c>
      <c r="F275" s="67">
        <v>9992.21</v>
      </c>
      <c r="G275" s="67">
        <v>9992.21</v>
      </c>
      <c r="H275" s="46">
        <v>0</v>
      </c>
      <c r="I275" s="328" t="s">
        <v>643</v>
      </c>
    </row>
    <row r="276" spans="1:9" ht="24" customHeight="1">
      <c r="A276" s="237"/>
      <c r="B276" s="65"/>
      <c r="C276" s="65"/>
      <c r="D276" s="65"/>
      <c r="E276" s="65" t="s">
        <v>86</v>
      </c>
      <c r="F276" s="68">
        <f>F275/F274*100</f>
        <v>99.92209999999999</v>
      </c>
      <c r="G276" s="68">
        <v>0</v>
      </c>
      <c r="H276" s="46">
        <v>0</v>
      </c>
      <c r="I276" s="46"/>
    </row>
    <row r="277" spans="1:9" ht="22.5" customHeight="1">
      <c r="A277" s="283">
        <v>90</v>
      </c>
      <c r="B277" s="66">
        <v>801</v>
      </c>
      <c r="C277" s="66">
        <v>80101</v>
      </c>
      <c r="D277" s="66" t="s">
        <v>78</v>
      </c>
      <c r="E277" s="66" t="s">
        <v>410</v>
      </c>
      <c r="F277" s="249">
        <v>3723.84</v>
      </c>
      <c r="G277" s="249">
        <v>3723.84</v>
      </c>
      <c r="H277" s="64">
        <v>0</v>
      </c>
      <c r="I277" s="46"/>
    </row>
    <row r="278" spans="1:9" ht="33.75" customHeight="1">
      <c r="A278" s="237"/>
      <c r="B278" s="237"/>
      <c r="C278" s="237"/>
      <c r="D278" s="237"/>
      <c r="E278" s="65" t="s">
        <v>87</v>
      </c>
      <c r="F278" s="249">
        <v>3723.84</v>
      </c>
      <c r="G278" s="249">
        <v>3723.84</v>
      </c>
      <c r="H278" s="46">
        <v>0</v>
      </c>
      <c r="I278" s="284" t="s">
        <v>411</v>
      </c>
    </row>
    <row r="279" spans="1:9" ht="22.5" customHeight="1">
      <c r="A279" s="237"/>
      <c r="B279" s="237"/>
      <c r="C279" s="237"/>
      <c r="D279" s="237"/>
      <c r="E279" s="65" t="s">
        <v>86</v>
      </c>
      <c r="F279" s="68">
        <f>F278/F277*100</f>
        <v>100</v>
      </c>
      <c r="G279" s="68">
        <v>0</v>
      </c>
      <c r="H279" s="46">
        <v>0</v>
      </c>
      <c r="I279" s="46"/>
    </row>
    <row r="280" spans="1:9" ht="27.75" customHeight="1">
      <c r="A280" s="237"/>
      <c r="B280" s="237"/>
      <c r="C280" s="237"/>
      <c r="D280" s="237"/>
      <c r="E280" s="74" t="s">
        <v>475</v>
      </c>
      <c r="F280" s="60">
        <f>SUM(F10+F13+F16+F19+F22+F25+F28+F31+F34+F37+F40+F43+F46+F49+F52+F55+F58+F61+F64+F67+F70+F73+F76+F79+F82+F85+F88+F91+F94+F97+F100+F103+F106+F109+F112+F115+F118+F121+F124+F127+F130+F133+F136+F139+F142+F145+F148+F151+F154+F157+F160+F163+F166+F169+F172+F175+F178+F181+F184+F187+F190+F193+F196+F199+F202+F205+F208+F211+F214+F217+F220+F223+F226+F229+F232+F235+F238+F241+F244+F247+F250+F253+F256+F259+F262+F265+F268+F271+F274+F277)</f>
        <v>664768.3</v>
      </c>
      <c r="G280" s="60">
        <f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277)</f>
        <v>635647.47</v>
      </c>
      <c r="H280" s="60">
        <f>SUM(H10+H13+H16+H19+H22+H25+H28+H31+H34+H37+H40+H43+H46+H49+H52+H55+H58+H61+H64+H70+H73+H76+H79+H82+H85+H88+H91+H94+H97+H100+H103+H106+H109+H112+H115+H118+H121+H124+H127+H130+H133+H136+H139+H142+H145+H148+H151+H154+H157+H160+H163+H166+H169+H172+H175+H178+H181+H184+H187+H190+H193+H196+H199+H202+H205+H208+H211+H214+H217+H220+H223+H226+H229+H232+H235+H238+H241+H247+H250+H253+H256+H259+H262+H265+H268+H271+H274+H277)</f>
        <v>29120.83</v>
      </c>
      <c r="I280" s="238"/>
    </row>
    <row r="281" spans="1:9" ht="21.75" customHeight="1">
      <c r="A281" s="14"/>
      <c r="B281" s="14"/>
      <c r="C281" s="14"/>
      <c r="D281" s="14"/>
      <c r="E281" s="69" t="s">
        <v>87</v>
      </c>
      <c r="F281" s="60">
        <f>SUM(F11+F14+F17+F20+F23+F26+F29+F32+F35+F38+F41+F44+F47+F50+F53+F56+F59+F62+F65+F68+F71+F74+F77+F80+F83+F86+F89+F92+F95+F98+F101+F104+F107+F110+F113+F116+F119+F122+F125+F128+F131+F134+F137+F140+F143+F146+F149+F152+F155+F158+F161+F164+F167+F170+F173+F176+F179+F182+F185+F188+F191+F194+F197+F200+F203+F206+F209+F212+F215+F218+F221+F224+F227+F230+F233+F236+F239+F242+F245+F248+F251+F254+F257+F260+F263+F266+F269+F272+F275+F278)</f>
        <v>662275.3299999997</v>
      </c>
      <c r="G281" s="60">
        <f>SUM(G11+G14+G17+G20+G23+G26+G29+G32+G35+G38+G41+G44+G47+G50+G53+G56+G59+G62+G65+G68+G71+G74+G77+G80+G83+G86+G89+G92+G95+G98+G101+G104+G107+G110+G113+G116+G119+G122+G125+G128+G131+G134+G137+G140+G143+G146+G149+G152+G155+G158+G161+G164+G167+G170+G173+G176+G179+G182+G185+G188+G191+G194+G197+G200+G203+G206+G209+G212+G215+G218+G221+G224+G227+G230+G233+G236+G239+G242+G245+G248+G251+G254+G257+G260+G263+G266+G269+G272+G275+G278)</f>
        <v>633154.4999999997</v>
      </c>
      <c r="H281" s="60">
        <f>SUM(H11+H14+H17+H20+H23+H26+H29+H32+H35+H38+H41+H44+H47+H50+H53+H56+H59+H62+H65+H71+H74+H77+H80+H83+H86+H89+H92+H95+H98+H101+H104+H107+H110+H113+H116+H119+H122+H125+H128+H131+H134+H137+H140+H143+H146+H149+H152+H155+H158+H161+H164+H167+H170+H173+H176+H179+H182+H185+H188+H191+H194+H197+H200+H203+H206+H209+H212+H215+H218+H221+H224+H227+H230+H233+H236+H239+H242+H248+H251+H254+H257+H260+H263+H266+H269+H272+H275+H278)</f>
        <v>29120.83</v>
      </c>
      <c r="I281" s="35"/>
    </row>
    <row r="282" spans="1:9" ht="24.75" customHeight="1">
      <c r="A282" s="14"/>
      <c r="B282" s="14"/>
      <c r="C282" s="14"/>
      <c r="D282" s="14"/>
      <c r="E282" s="69" t="s">
        <v>86</v>
      </c>
      <c r="F282" s="106">
        <f>F281/F280*100</f>
        <v>99.62498663068014</v>
      </c>
      <c r="G282" s="106">
        <f>G281/G280*100</f>
        <v>99.60780619483937</v>
      </c>
      <c r="H282" s="106">
        <f>H281/H280*100</f>
        <v>100</v>
      </c>
      <c r="I282" s="35"/>
    </row>
    <row r="283" spans="1:9" ht="15">
      <c r="A283" s="177"/>
      <c r="B283" s="177"/>
      <c r="C283" s="177"/>
      <c r="D283" s="177"/>
      <c r="E283" s="177"/>
      <c r="F283" s="177"/>
      <c r="G283" s="177"/>
      <c r="H283" s="177"/>
      <c r="I283" s="177"/>
    </row>
    <row r="284" spans="1:9" ht="15">
      <c r="A284" s="177"/>
      <c r="B284" s="177"/>
      <c r="C284" s="177"/>
      <c r="D284" s="177"/>
      <c r="E284" s="177"/>
      <c r="F284" s="177"/>
      <c r="G284" s="177"/>
      <c r="H284" s="177"/>
      <c r="I284" s="177"/>
    </row>
    <row r="285" spans="1:9" ht="15">
      <c r="A285" s="177"/>
      <c r="B285" s="177"/>
      <c r="C285" s="177"/>
      <c r="D285" s="177"/>
      <c r="E285" s="177"/>
      <c r="F285" s="177"/>
      <c r="G285" s="177"/>
      <c r="H285" s="177"/>
      <c r="I285" s="177"/>
    </row>
    <row r="286" spans="1:9" ht="15">
      <c r="A286" s="177"/>
      <c r="B286" s="177"/>
      <c r="C286" s="177"/>
      <c r="D286" s="177"/>
      <c r="E286" s="177"/>
      <c r="F286" s="177"/>
      <c r="G286" s="177"/>
      <c r="H286" s="177"/>
      <c r="I286" s="177"/>
    </row>
    <row r="287" spans="1:9" ht="12.75">
      <c r="A287" s="32"/>
      <c r="B287" s="32"/>
      <c r="C287" s="32"/>
      <c r="D287" s="32"/>
      <c r="E287" s="32"/>
      <c r="F287" s="32"/>
      <c r="G287" s="32"/>
      <c r="H287" s="32"/>
      <c r="I287" s="32"/>
    </row>
    <row r="288" spans="1:9" ht="12.75">
      <c r="A288" s="32"/>
      <c r="B288" s="32"/>
      <c r="C288" s="32"/>
      <c r="D288" s="32"/>
      <c r="E288" s="32"/>
      <c r="F288" s="32"/>
      <c r="G288" s="32"/>
      <c r="H288" s="32"/>
      <c r="I288" s="32"/>
    </row>
  </sheetData>
  <sheetProtection/>
  <mergeCells count="9">
    <mergeCell ref="I3:I7"/>
    <mergeCell ref="G5:H6"/>
    <mergeCell ref="A2:H2"/>
    <mergeCell ref="A3:A8"/>
    <mergeCell ref="B3:B8"/>
    <mergeCell ref="C3:C8"/>
    <mergeCell ref="D3:D8"/>
    <mergeCell ref="E3:E8"/>
    <mergeCell ref="F3:H4"/>
  </mergeCells>
  <printOptions horizontalCentered="1"/>
  <pageMargins left="0.7874015748031497" right="0.3937007874015748" top="0.5905511811023623" bottom="0.4724409448818898" header="0.5118110236220472" footer="0.31496062992125984"/>
  <pageSetup fitToHeight="0" fitToWidth="0" horizontalDpi="600" verticalDpi="600" orientation="landscape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2">
      <selection activeCell="H14" sqref="H1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9.140625" style="0" customWidth="1"/>
    <col min="4" max="4" width="32.7109375" style="0" customWidth="1"/>
    <col min="5" max="5" width="15.140625" style="0" customWidth="1"/>
    <col min="6" max="6" width="15.00390625" style="0" customWidth="1"/>
    <col min="7" max="7" width="10.57421875" style="0" customWidth="1"/>
    <col min="8" max="8" width="37.140625" style="0" customWidth="1"/>
    <col min="9" max="9" width="16.7109375" style="0" customWidth="1"/>
  </cols>
  <sheetData>
    <row r="1" spans="1:9" ht="24" customHeight="1">
      <c r="A1" s="13"/>
      <c r="B1" s="13"/>
      <c r="C1" s="214" t="s">
        <v>381</v>
      </c>
      <c r="D1" s="214"/>
      <c r="E1" s="13"/>
      <c r="F1" s="214"/>
      <c r="G1" s="13"/>
      <c r="H1" s="214"/>
      <c r="I1" s="2"/>
    </row>
    <row r="2" spans="1:9" ht="44.25" customHeight="1">
      <c r="A2" s="386" t="s">
        <v>382</v>
      </c>
      <c r="B2" s="386"/>
      <c r="C2" s="386"/>
      <c r="D2" s="386"/>
      <c r="E2" s="386"/>
      <c r="F2" s="386"/>
      <c r="G2" s="386"/>
      <c r="H2" s="386"/>
      <c r="I2" s="2"/>
    </row>
    <row r="3" spans="1:9" ht="12.75" customHeight="1">
      <c r="A3" s="387" t="s">
        <v>6</v>
      </c>
      <c r="B3" s="387" t="s">
        <v>0</v>
      </c>
      <c r="C3" s="387" t="s">
        <v>51</v>
      </c>
      <c r="D3" s="385" t="s">
        <v>204</v>
      </c>
      <c r="E3" s="385" t="s">
        <v>383</v>
      </c>
      <c r="F3" s="385" t="s">
        <v>105</v>
      </c>
      <c r="G3" s="385" t="s">
        <v>86</v>
      </c>
      <c r="H3" s="385" t="s">
        <v>106</v>
      </c>
      <c r="I3" s="2"/>
    </row>
    <row r="4" spans="1:9" ht="12.75" customHeight="1">
      <c r="A4" s="387"/>
      <c r="B4" s="387"/>
      <c r="C4" s="387"/>
      <c r="D4" s="385"/>
      <c r="E4" s="385"/>
      <c r="F4" s="385"/>
      <c r="G4" s="385"/>
      <c r="H4" s="385"/>
      <c r="I4" s="2"/>
    </row>
    <row r="5" spans="1:9" ht="12.75" customHeight="1">
      <c r="A5" s="387"/>
      <c r="B5" s="387"/>
      <c r="C5" s="387"/>
      <c r="D5" s="385"/>
      <c r="E5" s="385"/>
      <c r="F5" s="385"/>
      <c r="G5" s="385"/>
      <c r="H5" s="385"/>
      <c r="I5" s="2"/>
    </row>
    <row r="6" spans="1:9" ht="12.75" customHeight="1">
      <c r="A6" s="387"/>
      <c r="B6" s="387"/>
      <c r="C6" s="387"/>
      <c r="D6" s="385"/>
      <c r="E6" s="385"/>
      <c r="F6" s="385"/>
      <c r="G6" s="385"/>
      <c r="H6" s="385"/>
      <c r="I6" s="2"/>
    </row>
    <row r="7" spans="1:9" ht="6.75" customHeight="1">
      <c r="A7" s="387"/>
      <c r="B7" s="387"/>
      <c r="C7" s="387"/>
      <c r="D7" s="385"/>
      <c r="E7" s="385"/>
      <c r="F7" s="385"/>
      <c r="G7" s="385"/>
      <c r="H7" s="385"/>
      <c r="I7" s="2"/>
    </row>
    <row r="8" spans="1:9" ht="18" customHeight="1">
      <c r="A8" s="215">
        <v>1</v>
      </c>
      <c r="B8" s="215">
        <v>2</v>
      </c>
      <c r="C8" s="215">
        <v>3</v>
      </c>
      <c r="D8" s="215">
        <v>4</v>
      </c>
      <c r="E8" s="215">
        <v>5</v>
      </c>
      <c r="F8" s="8">
        <v>6</v>
      </c>
      <c r="G8" s="8">
        <v>7</v>
      </c>
      <c r="H8" s="8">
        <v>8</v>
      </c>
      <c r="I8" s="2"/>
    </row>
    <row r="9" spans="1:8" ht="53.25" customHeight="1">
      <c r="A9" s="11">
        <v>1</v>
      </c>
      <c r="B9" s="20" t="s">
        <v>57</v>
      </c>
      <c r="C9" s="20" t="s">
        <v>79</v>
      </c>
      <c r="D9" s="192" t="s">
        <v>359</v>
      </c>
      <c r="E9" s="113" t="s">
        <v>360</v>
      </c>
      <c r="F9" s="67">
        <v>0</v>
      </c>
      <c r="G9" s="68">
        <f>F9/E9*100</f>
        <v>0</v>
      </c>
      <c r="H9" s="124" t="s">
        <v>681</v>
      </c>
    </row>
    <row r="10" spans="1:8" ht="51.75" customHeight="1">
      <c r="A10" s="11">
        <v>2</v>
      </c>
      <c r="B10" s="20" t="s">
        <v>57</v>
      </c>
      <c r="C10" s="20" t="s">
        <v>79</v>
      </c>
      <c r="D10" s="193" t="s">
        <v>361</v>
      </c>
      <c r="E10" s="54" t="s">
        <v>362</v>
      </c>
      <c r="F10" s="67">
        <v>15275.02</v>
      </c>
      <c r="G10" s="68">
        <f aca="true" t="shared" si="0" ref="G10:G21">F10/E10*100</f>
        <v>95.468875</v>
      </c>
      <c r="H10" s="124" t="s">
        <v>476</v>
      </c>
    </row>
    <row r="11" spans="1:8" ht="117.75" customHeight="1">
      <c r="A11" s="11">
        <v>3</v>
      </c>
      <c r="B11" s="20" t="s">
        <v>81</v>
      </c>
      <c r="C11" s="20" t="s">
        <v>82</v>
      </c>
      <c r="D11" s="193" t="s">
        <v>365</v>
      </c>
      <c r="E11" s="54" t="s">
        <v>366</v>
      </c>
      <c r="F11" s="54" t="s">
        <v>477</v>
      </c>
      <c r="G11" s="68">
        <f t="shared" si="0"/>
        <v>93.7775185185185</v>
      </c>
      <c r="H11" s="124" t="s">
        <v>664</v>
      </c>
    </row>
    <row r="12" spans="1:8" ht="27" customHeight="1">
      <c r="A12" s="11">
        <v>4</v>
      </c>
      <c r="B12" s="20" t="s">
        <v>130</v>
      </c>
      <c r="C12" s="20" t="s">
        <v>364</v>
      </c>
      <c r="D12" s="193" t="s">
        <v>363</v>
      </c>
      <c r="E12" s="54" t="s">
        <v>295</v>
      </c>
      <c r="F12" s="67">
        <v>16543.5</v>
      </c>
      <c r="G12" s="68">
        <f t="shared" si="0"/>
        <v>82.7175</v>
      </c>
      <c r="H12" s="124" t="s">
        <v>478</v>
      </c>
    </row>
    <row r="13" spans="1:8" ht="37.5" customHeight="1">
      <c r="A13" s="11">
        <v>5</v>
      </c>
      <c r="B13" s="20" t="s">
        <v>133</v>
      </c>
      <c r="C13" s="20" t="s">
        <v>354</v>
      </c>
      <c r="D13" s="193" t="s">
        <v>367</v>
      </c>
      <c r="E13" s="54" t="s">
        <v>368</v>
      </c>
      <c r="F13" s="54" t="s">
        <v>368</v>
      </c>
      <c r="G13" s="68">
        <f t="shared" si="0"/>
        <v>100</v>
      </c>
      <c r="H13" s="124" t="s">
        <v>478</v>
      </c>
    </row>
    <row r="14" spans="1:8" ht="134.25" customHeight="1">
      <c r="A14" s="11">
        <v>6</v>
      </c>
      <c r="B14" s="20" t="s">
        <v>123</v>
      </c>
      <c r="C14" s="20" t="s">
        <v>294</v>
      </c>
      <c r="D14" s="193" t="s">
        <v>369</v>
      </c>
      <c r="E14" s="54" t="s">
        <v>370</v>
      </c>
      <c r="F14" s="67">
        <v>352149</v>
      </c>
      <c r="G14" s="68">
        <f t="shared" si="0"/>
        <v>99.1969014084507</v>
      </c>
      <c r="H14" s="124" t="s">
        <v>676</v>
      </c>
    </row>
    <row r="15" spans="1:8" ht="41.25" customHeight="1">
      <c r="A15" s="11">
        <v>7</v>
      </c>
      <c r="B15" s="20" t="s">
        <v>123</v>
      </c>
      <c r="C15" s="20" t="s">
        <v>294</v>
      </c>
      <c r="D15" s="193" t="s">
        <v>371</v>
      </c>
      <c r="E15" s="54" t="s">
        <v>372</v>
      </c>
      <c r="F15" s="67">
        <v>90347.25</v>
      </c>
      <c r="G15" s="68">
        <f t="shared" si="0"/>
        <v>75.10162094763092</v>
      </c>
      <c r="H15" s="124" t="s">
        <v>677</v>
      </c>
    </row>
    <row r="16" spans="1:8" ht="45.75" customHeight="1">
      <c r="A16" s="11">
        <v>8</v>
      </c>
      <c r="B16" s="20" t="s">
        <v>123</v>
      </c>
      <c r="C16" s="20" t="s">
        <v>294</v>
      </c>
      <c r="D16" s="193" t="s">
        <v>373</v>
      </c>
      <c r="E16" s="54" t="s">
        <v>357</v>
      </c>
      <c r="F16" s="67">
        <v>38737.9</v>
      </c>
      <c r="G16" s="68">
        <f t="shared" si="0"/>
        <v>64.56316666666667</v>
      </c>
      <c r="H16" s="124" t="s">
        <v>677</v>
      </c>
    </row>
    <row r="17" spans="1:8" ht="51.75" customHeight="1">
      <c r="A17" s="11">
        <v>9</v>
      </c>
      <c r="B17" s="20" t="s">
        <v>123</v>
      </c>
      <c r="C17" s="20" t="s">
        <v>294</v>
      </c>
      <c r="D17" s="194" t="s">
        <v>374</v>
      </c>
      <c r="E17" s="195" t="s">
        <v>375</v>
      </c>
      <c r="F17" s="195" t="s">
        <v>375</v>
      </c>
      <c r="G17" s="68">
        <f t="shared" si="0"/>
        <v>100</v>
      </c>
      <c r="H17" s="124" t="s">
        <v>478</v>
      </c>
    </row>
    <row r="18" spans="1:8" ht="39" customHeight="1">
      <c r="A18" s="11">
        <v>10</v>
      </c>
      <c r="B18" s="20" t="s">
        <v>123</v>
      </c>
      <c r="C18" s="20" t="s">
        <v>294</v>
      </c>
      <c r="D18" s="196" t="s">
        <v>376</v>
      </c>
      <c r="E18" s="197" t="s">
        <v>375</v>
      </c>
      <c r="F18" s="195" t="s">
        <v>375</v>
      </c>
      <c r="G18" s="68">
        <f>F18/E18*100</f>
        <v>100</v>
      </c>
      <c r="H18" s="124" t="s">
        <v>478</v>
      </c>
    </row>
    <row r="19" spans="1:8" ht="42.75" customHeight="1">
      <c r="A19" s="11">
        <v>11</v>
      </c>
      <c r="B19" s="20" t="s">
        <v>123</v>
      </c>
      <c r="C19" s="20" t="s">
        <v>294</v>
      </c>
      <c r="D19" s="196" t="s">
        <v>377</v>
      </c>
      <c r="E19" s="197" t="s">
        <v>375</v>
      </c>
      <c r="F19" s="197" t="s">
        <v>678</v>
      </c>
      <c r="G19" s="68">
        <f t="shared" si="0"/>
        <v>60.34333333333334</v>
      </c>
      <c r="H19" s="124" t="s">
        <v>677</v>
      </c>
    </row>
    <row r="20" spans="1:9" ht="56.25" customHeight="1">
      <c r="A20" s="11">
        <v>12</v>
      </c>
      <c r="B20" s="20" t="s">
        <v>123</v>
      </c>
      <c r="C20" s="20" t="s">
        <v>294</v>
      </c>
      <c r="D20" s="192" t="s">
        <v>378</v>
      </c>
      <c r="E20" s="197" t="s">
        <v>301</v>
      </c>
      <c r="F20" s="67">
        <v>36305</v>
      </c>
      <c r="G20" s="68">
        <f t="shared" si="0"/>
        <v>72.61</v>
      </c>
      <c r="H20" s="124" t="s">
        <v>478</v>
      </c>
      <c r="I20" s="125"/>
    </row>
    <row r="21" spans="1:8" ht="51" customHeight="1">
      <c r="A21" s="11">
        <v>13</v>
      </c>
      <c r="B21" s="20" t="s">
        <v>138</v>
      </c>
      <c r="C21" s="20" t="s">
        <v>480</v>
      </c>
      <c r="D21" s="198" t="s">
        <v>379</v>
      </c>
      <c r="E21" s="199" t="s">
        <v>380</v>
      </c>
      <c r="F21" s="67">
        <v>47000</v>
      </c>
      <c r="G21" s="68">
        <f t="shared" si="0"/>
        <v>90.38461538461539</v>
      </c>
      <c r="H21" s="124" t="s">
        <v>478</v>
      </c>
    </row>
    <row r="22" spans="1:8" ht="15.75">
      <c r="A22" s="384" t="s">
        <v>1</v>
      </c>
      <c r="B22" s="384"/>
      <c r="C22" s="384"/>
      <c r="D22" s="384"/>
      <c r="E22" s="42">
        <f>SUM(E9+E10+E11+E12+E13+E14+E15+E16+E17+E18+E19+E20+E21)</f>
        <v>1069300</v>
      </c>
      <c r="F22" s="42">
        <f>SUM(F9+F10+F11+F12+F13+F14+F15+F16+F17+F18+F19+F20+F21)</f>
        <v>938659.9700000001</v>
      </c>
      <c r="G22" s="106">
        <f>F22/E22*100</f>
        <v>87.78265874871411</v>
      </c>
      <c r="H22" s="156"/>
    </row>
  </sheetData>
  <sheetProtection/>
  <mergeCells count="10">
    <mergeCell ref="A22:D22"/>
    <mergeCell ref="G3:G7"/>
    <mergeCell ref="H3:H7"/>
    <mergeCell ref="A2:H2"/>
    <mergeCell ref="A3:A7"/>
    <mergeCell ref="B3:B7"/>
    <mergeCell ref="C3:C7"/>
    <mergeCell ref="D3:D7"/>
    <mergeCell ref="E3:E7"/>
    <mergeCell ref="F3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6"/>
  <sheetViews>
    <sheetView zoomScale="115" zoomScaleNormal="115" zoomScalePageLayoutView="0" workbookViewId="0" topLeftCell="A43">
      <selection activeCell="C25" sqref="C25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40.8515625" style="0" customWidth="1"/>
    <col min="4" max="4" width="15.421875" style="0" customWidth="1"/>
    <col min="5" max="5" width="15.7109375" style="0" customWidth="1"/>
    <col min="6" max="6" width="13.57421875" style="0" customWidth="1"/>
    <col min="7" max="7" width="15.140625" style="0" customWidth="1"/>
    <col min="8" max="8" width="13.00390625" style="0" customWidth="1"/>
  </cols>
  <sheetData>
    <row r="1" spans="1:10" ht="15.75">
      <c r="A1" s="2"/>
      <c r="B1" s="2" t="s">
        <v>385</v>
      </c>
      <c r="C1" s="2"/>
      <c r="D1" s="12"/>
      <c r="E1" s="6"/>
      <c r="F1" s="13"/>
      <c r="G1" s="12"/>
      <c r="H1" s="2"/>
      <c r="I1" s="33"/>
      <c r="J1" s="33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45" customHeight="1">
      <c r="A3" s="388" t="s">
        <v>405</v>
      </c>
      <c r="B3" s="388"/>
      <c r="C3" s="388"/>
      <c r="D3" s="388"/>
      <c r="E3" s="388"/>
      <c r="F3" s="388"/>
      <c r="G3" s="388"/>
      <c r="H3" s="388"/>
    </row>
    <row r="4" spans="1:8" ht="15.75">
      <c r="A4" s="389" t="s">
        <v>0</v>
      </c>
      <c r="B4" s="389" t="s">
        <v>3</v>
      </c>
      <c r="C4" s="389" t="s">
        <v>42</v>
      </c>
      <c r="D4" s="390" t="s">
        <v>40</v>
      </c>
      <c r="E4" s="390" t="s">
        <v>46</v>
      </c>
      <c r="F4" s="391" t="s">
        <v>41</v>
      </c>
      <c r="G4" s="391"/>
      <c r="H4" s="217"/>
    </row>
    <row r="5" spans="1:8" ht="62.25" customHeight="1">
      <c r="A5" s="389"/>
      <c r="B5" s="389"/>
      <c r="C5" s="389"/>
      <c r="D5" s="390"/>
      <c r="E5" s="390"/>
      <c r="F5" s="216" t="s">
        <v>43</v>
      </c>
      <c r="G5" s="216" t="s">
        <v>44</v>
      </c>
      <c r="H5" s="218" t="s">
        <v>186</v>
      </c>
    </row>
    <row r="6" spans="1:8" ht="15.75">
      <c r="A6" s="219">
        <v>1</v>
      </c>
      <c r="B6" s="219">
        <v>2</v>
      </c>
      <c r="C6" s="219">
        <v>3</v>
      </c>
      <c r="D6" s="220">
        <v>4</v>
      </c>
      <c r="E6" s="220">
        <v>5</v>
      </c>
      <c r="F6" s="220">
        <v>6</v>
      </c>
      <c r="G6" s="220">
        <v>7</v>
      </c>
      <c r="H6" s="219">
        <v>8</v>
      </c>
    </row>
    <row r="7" spans="1:8" ht="153" customHeight="1">
      <c r="A7" s="231">
        <v>600</v>
      </c>
      <c r="B7" s="231">
        <v>60016</v>
      </c>
      <c r="C7" s="304" t="s">
        <v>384</v>
      </c>
      <c r="D7" s="108">
        <v>1100000</v>
      </c>
      <c r="E7" s="108">
        <v>1100000</v>
      </c>
      <c r="F7" s="108">
        <v>0</v>
      </c>
      <c r="G7" s="108">
        <v>1100000</v>
      </c>
      <c r="H7" s="108">
        <v>0</v>
      </c>
    </row>
    <row r="8" spans="1:8" ht="17.25" customHeight="1">
      <c r="A8" s="136"/>
      <c r="B8" s="136"/>
      <c r="C8" s="66" t="s">
        <v>87</v>
      </c>
      <c r="D8" s="108">
        <v>1100000</v>
      </c>
      <c r="E8" s="108">
        <v>1100000</v>
      </c>
      <c r="F8" s="108">
        <v>0</v>
      </c>
      <c r="G8" s="108">
        <v>1100000</v>
      </c>
      <c r="H8" s="108">
        <v>0</v>
      </c>
    </row>
    <row r="9" spans="1:8" ht="18" customHeight="1">
      <c r="A9" s="136"/>
      <c r="B9" s="136"/>
      <c r="C9" s="66" t="s">
        <v>86</v>
      </c>
      <c r="D9" s="137">
        <f>D8/D7*100</f>
        <v>100</v>
      </c>
      <c r="E9" s="137">
        <f>E8/E7*100</f>
        <v>100</v>
      </c>
      <c r="F9" s="137">
        <v>0</v>
      </c>
      <c r="G9" s="137">
        <f>G8/G7*100</f>
        <v>100</v>
      </c>
      <c r="H9" s="108">
        <v>0</v>
      </c>
    </row>
    <row r="10" spans="1:8" ht="105" customHeight="1">
      <c r="A10" s="136" t="s">
        <v>81</v>
      </c>
      <c r="B10" s="136" t="s">
        <v>82</v>
      </c>
      <c r="C10" s="66" t="s">
        <v>386</v>
      </c>
      <c r="D10" s="232" t="s">
        <v>387</v>
      </c>
      <c r="E10" s="232" t="s">
        <v>387</v>
      </c>
      <c r="F10" s="232" t="s">
        <v>129</v>
      </c>
      <c r="G10" s="232" t="s">
        <v>387</v>
      </c>
      <c r="H10" s="108">
        <v>0</v>
      </c>
    </row>
    <row r="11" spans="1:8" ht="19.5" customHeight="1">
      <c r="A11" s="136"/>
      <c r="B11" s="136"/>
      <c r="C11" s="66" t="s">
        <v>87</v>
      </c>
      <c r="D11" s="232" t="s">
        <v>387</v>
      </c>
      <c r="E11" s="232" t="s">
        <v>387</v>
      </c>
      <c r="F11" s="232" t="s">
        <v>129</v>
      </c>
      <c r="G11" s="232" t="s">
        <v>387</v>
      </c>
      <c r="H11" s="108">
        <v>0</v>
      </c>
    </row>
    <row r="12" spans="1:8" ht="17.25" customHeight="1">
      <c r="A12" s="136"/>
      <c r="B12" s="136"/>
      <c r="C12" s="66" t="s">
        <v>86</v>
      </c>
      <c r="D12" s="137">
        <v>100</v>
      </c>
      <c r="E12" s="137">
        <v>100</v>
      </c>
      <c r="F12" s="137">
        <v>0</v>
      </c>
      <c r="G12" s="137">
        <v>100</v>
      </c>
      <c r="H12" s="108">
        <v>0</v>
      </c>
    </row>
    <row r="13" spans="1:8" ht="33" customHeight="1">
      <c r="A13" s="233">
        <v>754</v>
      </c>
      <c r="B13" s="233">
        <v>75412</v>
      </c>
      <c r="C13" s="66" t="s">
        <v>388</v>
      </c>
      <c r="D13" s="108">
        <v>1000</v>
      </c>
      <c r="E13" s="108">
        <v>1000</v>
      </c>
      <c r="F13" s="108">
        <v>1000</v>
      </c>
      <c r="G13" s="232" t="s">
        <v>129</v>
      </c>
      <c r="H13" s="108">
        <v>0</v>
      </c>
    </row>
    <row r="14" spans="1:8" ht="18" customHeight="1">
      <c r="A14" s="136"/>
      <c r="B14" s="136"/>
      <c r="C14" s="66" t="s">
        <v>87</v>
      </c>
      <c r="D14" s="108">
        <v>1000</v>
      </c>
      <c r="E14" s="108">
        <v>1000</v>
      </c>
      <c r="F14" s="108">
        <v>1000</v>
      </c>
      <c r="G14" s="232" t="s">
        <v>129</v>
      </c>
      <c r="H14" s="108">
        <v>0</v>
      </c>
    </row>
    <row r="15" spans="1:8" ht="18" customHeight="1">
      <c r="A15" s="136"/>
      <c r="B15" s="136"/>
      <c r="C15" s="66" t="s">
        <v>86</v>
      </c>
      <c r="D15" s="137">
        <v>100</v>
      </c>
      <c r="E15" s="137">
        <v>100</v>
      </c>
      <c r="F15" s="137">
        <v>100</v>
      </c>
      <c r="G15" s="137">
        <v>0</v>
      </c>
      <c r="H15" s="108">
        <v>0</v>
      </c>
    </row>
    <row r="16" spans="1:8" ht="35.25" customHeight="1">
      <c r="A16" s="231">
        <v>754</v>
      </c>
      <c r="B16" s="231">
        <v>75412</v>
      </c>
      <c r="C16" s="304" t="s">
        <v>389</v>
      </c>
      <c r="D16" s="108">
        <v>2250</v>
      </c>
      <c r="E16" s="108">
        <v>2250</v>
      </c>
      <c r="F16" s="108">
        <v>2250</v>
      </c>
      <c r="G16" s="232" t="s">
        <v>129</v>
      </c>
      <c r="H16" s="108">
        <v>0</v>
      </c>
    </row>
    <row r="17" spans="1:8" ht="19.5" customHeight="1">
      <c r="A17" s="136"/>
      <c r="B17" s="136"/>
      <c r="C17" s="66" t="s">
        <v>87</v>
      </c>
      <c r="D17" s="108">
        <v>2250</v>
      </c>
      <c r="E17" s="108">
        <v>2250</v>
      </c>
      <c r="F17" s="108">
        <v>2250</v>
      </c>
      <c r="G17" s="232" t="s">
        <v>129</v>
      </c>
      <c r="H17" s="108">
        <v>0</v>
      </c>
    </row>
    <row r="18" spans="1:8" ht="19.5" customHeight="1">
      <c r="A18" s="136"/>
      <c r="B18" s="136"/>
      <c r="C18" s="66" t="s">
        <v>86</v>
      </c>
      <c r="D18" s="137">
        <v>100</v>
      </c>
      <c r="E18" s="137">
        <v>100</v>
      </c>
      <c r="F18" s="137">
        <v>100</v>
      </c>
      <c r="G18" s="137">
        <v>0</v>
      </c>
      <c r="H18" s="108">
        <v>0</v>
      </c>
    </row>
    <row r="19" spans="1:8" ht="37.5" customHeight="1">
      <c r="A19" s="231">
        <v>754</v>
      </c>
      <c r="B19" s="231">
        <v>75412</v>
      </c>
      <c r="C19" s="304" t="s">
        <v>390</v>
      </c>
      <c r="D19" s="108">
        <v>1000</v>
      </c>
      <c r="E19" s="108">
        <v>1000</v>
      </c>
      <c r="F19" s="108">
        <v>1000</v>
      </c>
      <c r="G19" s="232" t="s">
        <v>129</v>
      </c>
      <c r="H19" s="108">
        <v>0</v>
      </c>
    </row>
    <row r="20" spans="1:8" ht="19.5" customHeight="1">
      <c r="A20" s="136"/>
      <c r="B20" s="136"/>
      <c r="C20" s="66" t="s">
        <v>87</v>
      </c>
      <c r="D20" s="108">
        <v>1000</v>
      </c>
      <c r="E20" s="108">
        <v>1000</v>
      </c>
      <c r="F20" s="108">
        <v>1000</v>
      </c>
      <c r="G20" s="232" t="s">
        <v>129</v>
      </c>
      <c r="H20" s="108">
        <v>0</v>
      </c>
    </row>
    <row r="21" spans="1:8" ht="19.5" customHeight="1">
      <c r="A21" s="136"/>
      <c r="B21" s="136"/>
      <c r="C21" s="66" t="s">
        <v>86</v>
      </c>
      <c r="D21" s="137">
        <v>100</v>
      </c>
      <c r="E21" s="137">
        <v>100</v>
      </c>
      <c r="F21" s="137">
        <v>100</v>
      </c>
      <c r="G21" s="137">
        <v>0</v>
      </c>
      <c r="H21" s="108">
        <v>0</v>
      </c>
    </row>
    <row r="22" spans="1:8" ht="37.5" customHeight="1">
      <c r="A22" s="136" t="s">
        <v>133</v>
      </c>
      <c r="B22" s="136" t="s">
        <v>354</v>
      </c>
      <c r="C22" s="280" t="s">
        <v>391</v>
      </c>
      <c r="D22" s="108">
        <v>3500</v>
      </c>
      <c r="E22" s="108">
        <v>3500</v>
      </c>
      <c r="F22" s="108">
        <v>3500</v>
      </c>
      <c r="G22" s="232" t="s">
        <v>129</v>
      </c>
      <c r="H22" s="108">
        <v>0</v>
      </c>
    </row>
    <row r="23" spans="1:8" ht="19.5" customHeight="1">
      <c r="A23" s="136"/>
      <c r="B23" s="136"/>
      <c r="C23" s="66" t="s">
        <v>87</v>
      </c>
      <c r="D23" s="108">
        <v>3500</v>
      </c>
      <c r="E23" s="108">
        <v>3500</v>
      </c>
      <c r="F23" s="108">
        <v>3500</v>
      </c>
      <c r="G23" s="232" t="s">
        <v>129</v>
      </c>
      <c r="H23" s="108">
        <v>0</v>
      </c>
    </row>
    <row r="24" spans="1:8" ht="19.5" customHeight="1">
      <c r="A24" s="136"/>
      <c r="B24" s="136"/>
      <c r="C24" s="66" t="s">
        <v>86</v>
      </c>
      <c r="D24" s="137">
        <v>100</v>
      </c>
      <c r="E24" s="137">
        <v>100</v>
      </c>
      <c r="F24" s="137">
        <v>100</v>
      </c>
      <c r="G24" s="137">
        <v>0</v>
      </c>
      <c r="H24" s="108">
        <v>0</v>
      </c>
    </row>
    <row r="25" spans="1:8" ht="115.5" customHeight="1">
      <c r="A25" s="136" t="s">
        <v>133</v>
      </c>
      <c r="B25" s="136" t="s">
        <v>354</v>
      </c>
      <c r="C25" s="280" t="s">
        <v>392</v>
      </c>
      <c r="D25" s="108">
        <v>22000</v>
      </c>
      <c r="E25" s="108">
        <v>22000</v>
      </c>
      <c r="F25" s="108">
        <v>22000</v>
      </c>
      <c r="G25" s="232" t="s">
        <v>129</v>
      </c>
      <c r="H25" s="108">
        <v>0</v>
      </c>
    </row>
    <row r="26" spans="1:8" ht="19.5" customHeight="1">
      <c r="A26" s="136"/>
      <c r="B26" s="136"/>
      <c r="C26" s="66" t="s">
        <v>87</v>
      </c>
      <c r="D26" s="108">
        <v>22000</v>
      </c>
      <c r="E26" s="108">
        <v>22000</v>
      </c>
      <c r="F26" s="108">
        <v>22000</v>
      </c>
      <c r="G26" s="232" t="s">
        <v>129</v>
      </c>
      <c r="H26" s="108">
        <v>0</v>
      </c>
    </row>
    <row r="27" spans="1:8" ht="19.5" customHeight="1">
      <c r="A27" s="136"/>
      <c r="B27" s="136"/>
      <c r="C27" s="66" t="s">
        <v>86</v>
      </c>
      <c r="D27" s="137">
        <v>100</v>
      </c>
      <c r="E27" s="137">
        <v>100</v>
      </c>
      <c r="F27" s="137">
        <v>100</v>
      </c>
      <c r="G27" s="137">
        <v>0</v>
      </c>
      <c r="H27" s="108">
        <v>0</v>
      </c>
    </row>
    <row r="28" spans="1:8" ht="141" customHeight="1">
      <c r="A28" s="136" t="s">
        <v>133</v>
      </c>
      <c r="B28" s="136" t="s">
        <v>354</v>
      </c>
      <c r="C28" s="280" t="s">
        <v>393</v>
      </c>
      <c r="D28" s="232" t="s">
        <v>394</v>
      </c>
      <c r="E28" s="232" t="s">
        <v>394</v>
      </c>
      <c r="F28" s="232" t="s">
        <v>394</v>
      </c>
      <c r="G28" s="232" t="s">
        <v>129</v>
      </c>
      <c r="H28" s="108">
        <v>0</v>
      </c>
    </row>
    <row r="29" spans="1:8" ht="19.5" customHeight="1">
      <c r="A29" s="136"/>
      <c r="B29" s="136"/>
      <c r="C29" s="66" t="s">
        <v>87</v>
      </c>
      <c r="D29" s="232" t="s">
        <v>394</v>
      </c>
      <c r="E29" s="232" t="s">
        <v>394</v>
      </c>
      <c r="F29" s="232" t="s">
        <v>394</v>
      </c>
      <c r="G29" s="232" t="s">
        <v>129</v>
      </c>
      <c r="H29" s="108">
        <v>0</v>
      </c>
    </row>
    <row r="30" spans="1:8" ht="19.5" customHeight="1">
      <c r="A30" s="136"/>
      <c r="B30" s="136"/>
      <c r="C30" s="66" t="s">
        <v>86</v>
      </c>
      <c r="D30" s="137">
        <v>100</v>
      </c>
      <c r="E30" s="137">
        <v>100</v>
      </c>
      <c r="F30" s="137">
        <v>100</v>
      </c>
      <c r="G30" s="234">
        <v>0</v>
      </c>
      <c r="H30" s="108">
        <v>0</v>
      </c>
    </row>
    <row r="31" spans="1:8" ht="119.25" customHeight="1">
      <c r="A31" s="136" t="s">
        <v>133</v>
      </c>
      <c r="B31" s="136" t="s">
        <v>354</v>
      </c>
      <c r="C31" s="280" t="s">
        <v>395</v>
      </c>
      <c r="D31" s="232" t="s">
        <v>396</v>
      </c>
      <c r="E31" s="232" t="s">
        <v>396</v>
      </c>
      <c r="F31" s="232" t="s">
        <v>396</v>
      </c>
      <c r="G31" s="232" t="s">
        <v>129</v>
      </c>
      <c r="H31" s="108">
        <v>0</v>
      </c>
    </row>
    <row r="32" spans="1:8" ht="22.5" customHeight="1">
      <c r="A32" s="136"/>
      <c r="B32" s="136"/>
      <c r="C32" s="66" t="s">
        <v>87</v>
      </c>
      <c r="D32" s="232" t="s">
        <v>396</v>
      </c>
      <c r="E32" s="232" t="s">
        <v>396</v>
      </c>
      <c r="F32" s="232" t="s">
        <v>396</v>
      </c>
      <c r="G32" s="232" t="s">
        <v>129</v>
      </c>
      <c r="H32" s="108">
        <v>0</v>
      </c>
    </row>
    <row r="33" spans="1:8" ht="22.5" customHeight="1">
      <c r="A33" s="136"/>
      <c r="B33" s="136"/>
      <c r="C33" s="66" t="s">
        <v>86</v>
      </c>
      <c r="D33" s="137">
        <v>100</v>
      </c>
      <c r="E33" s="137">
        <v>100</v>
      </c>
      <c r="F33" s="137">
        <v>100</v>
      </c>
      <c r="G33" s="137">
        <v>0</v>
      </c>
      <c r="H33" s="108">
        <v>0</v>
      </c>
    </row>
    <row r="34" spans="1:8" ht="117" customHeight="1">
      <c r="A34" s="136" t="s">
        <v>133</v>
      </c>
      <c r="B34" s="136" t="s">
        <v>354</v>
      </c>
      <c r="C34" s="280" t="s">
        <v>397</v>
      </c>
      <c r="D34" s="232" t="s">
        <v>398</v>
      </c>
      <c r="E34" s="232" t="s">
        <v>398</v>
      </c>
      <c r="F34" s="232" t="s">
        <v>400</v>
      </c>
      <c r="G34" s="232" t="s">
        <v>399</v>
      </c>
      <c r="H34" s="108">
        <v>0</v>
      </c>
    </row>
    <row r="35" spans="1:8" ht="22.5" customHeight="1">
      <c r="A35" s="136"/>
      <c r="B35" s="136"/>
      <c r="C35" s="66" t="s">
        <v>87</v>
      </c>
      <c r="D35" s="232" t="s">
        <v>398</v>
      </c>
      <c r="E35" s="232" t="s">
        <v>398</v>
      </c>
      <c r="F35" s="232" t="s">
        <v>400</v>
      </c>
      <c r="G35" s="232" t="s">
        <v>399</v>
      </c>
      <c r="H35" s="108">
        <v>0</v>
      </c>
    </row>
    <row r="36" spans="1:8" ht="22.5" customHeight="1">
      <c r="A36" s="136"/>
      <c r="B36" s="136"/>
      <c r="C36" s="66" t="s">
        <v>86</v>
      </c>
      <c r="D36" s="57">
        <f>D35/D34*100</f>
        <v>100</v>
      </c>
      <c r="E36" s="57">
        <f>E35/E34*100</f>
        <v>100</v>
      </c>
      <c r="F36" s="57">
        <f>F35/F34*100</f>
        <v>100</v>
      </c>
      <c r="G36" s="57">
        <f>G35/G34*100</f>
        <v>100</v>
      </c>
      <c r="H36" s="108">
        <v>0</v>
      </c>
    </row>
    <row r="37" spans="1:8" s="235" customFormat="1" ht="147" customHeight="1">
      <c r="A37" s="136" t="s">
        <v>123</v>
      </c>
      <c r="B37" s="136" t="s">
        <v>294</v>
      </c>
      <c r="C37" s="280" t="s">
        <v>479</v>
      </c>
      <c r="D37" s="232" t="s">
        <v>401</v>
      </c>
      <c r="E37" s="232" t="s">
        <v>401</v>
      </c>
      <c r="F37" s="108">
        <v>0</v>
      </c>
      <c r="G37" s="232" t="s">
        <v>401</v>
      </c>
      <c r="H37" s="108">
        <v>0</v>
      </c>
    </row>
    <row r="38" spans="1:8" ht="22.5" customHeight="1">
      <c r="A38" s="136"/>
      <c r="B38" s="136"/>
      <c r="C38" s="66" t="s">
        <v>87</v>
      </c>
      <c r="D38" s="232" t="s">
        <v>401</v>
      </c>
      <c r="E38" s="232" t="s">
        <v>401</v>
      </c>
      <c r="F38" s="108">
        <v>0</v>
      </c>
      <c r="G38" s="232" t="s">
        <v>401</v>
      </c>
      <c r="H38" s="108">
        <v>0</v>
      </c>
    </row>
    <row r="39" spans="1:8" ht="22.5" customHeight="1">
      <c r="A39" s="136"/>
      <c r="B39" s="136"/>
      <c r="C39" s="66" t="s">
        <v>86</v>
      </c>
      <c r="D39" s="137">
        <v>100</v>
      </c>
      <c r="E39" s="137">
        <v>100</v>
      </c>
      <c r="F39" s="137">
        <v>0</v>
      </c>
      <c r="G39" s="137">
        <v>100</v>
      </c>
      <c r="H39" s="108">
        <v>0</v>
      </c>
    </row>
    <row r="40" spans="1:8" ht="162" customHeight="1">
      <c r="A40" s="136" t="s">
        <v>138</v>
      </c>
      <c r="B40" s="136" t="s">
        <v>403</v>
      </c>
      <c r="C40" s="280" t="s">
        <v>402</v>
      </c>
      <c r="D40" s="232" t="s">
        <v>404</v>
      </c>
      <c r="E40" s="232" t="s">
        <v>404</v>
      </c>
      <c r="F40" s="108">
        <v>90000</v>
      </c>
      <c r="G40" s="232" t="s">
        <v>129</v>
      </c>
      <c r="H40" s="108">
        <v>0</v>
      </c>
    </row>
    <row r="41" spans="1:8" ht="22.5" customHeight="1">
      <c r="A41" s="136"/>
      <c r="B41" s="136"/>
      <c r="C41" s="66" t="s">
        <v>87</v>
      </c>
      <c r="D41" s="232" t="s">
        <v>584</v>
      </c>
      <c r="E41" s="232" t="s">
        <v>584</v>
      </c>
      <c r="F41" s="108">
        <v>0</v>
      </c>
      <c r="G41" s="232" t="s">
        <v>584</v>
      </c>
      <c r="H41" s="108">
        <v>0</v>
      </c>
    </row>
    <row r="42" spans="1:8" ht="22.5" customHeight="1">
      <c r="A42" s="136"/>
      <c r="B42" s="136"/>
      <c r="C42" s="66" t="s">
        <v>86</v>
      </c>
      <c r="D42" s="137">
        <v>100</v>
      </c>
      <c r="E42" s="137">
        <v>100</v>
      </c>
      <c r="F42" s="137">
        <v>0</v>
      </c>
      <c r="G42" s="137">
        <v>100</v>
      </c>
      <c r="H42" s="108">
        <v>0</v>
      </c>
    </row>
    <row r="43" spans="1:9" ht="30" customHeight="1">
      <c r="A43" s="139"/>
      <c r="B43" s="139"/>
      <c r="C43" s="140" t="s">
        <v>187</v>
      </c>
      <c r="D43" s="42">
        <f>SUM(D7+D10+D13+D16+D19+D22+D25+D28+D31+D34+D37+D40)</f>
        <v>1592000</v>
      </c>
      <c r="E43" s="42">
        <f aca="true" t="shared" si="0" ref="E43:G44">SUM(E7+E10+E13+E16+E19+E22+E25+E28+E31+E34+E37+E40)</f>
        <v>1592000</v>
      </c>
      <c r="F43" s="42">
        <f t="shared" si="0"/>
        <v>163000</v>
      </c>
      <c r="G43" s="42">
        <f t="shared" si="0"/>
        <v>1429000</v>
      </c>
      <c r="H43" s="109">
        <f>SUM(H7+H10+H13+H16)</f>
        <v>0</v>
      </c>
      <c r="I43" s="2"/>
    </row>
    <row r="44" spans="1:9" ht="24" customHeight="1">
      <c r="A44" s="139"/>
      <c r="B44" s="139"/>
      <c r="C44" s="140" t="s">
        <v>87</v>
      </c>
      <c r="D44" s="42">
        <f>SUM(D8+D11+D14+D17+D20+D23+D26+D29+D32+D35+D38+D41)</f>
        <v>1588346</v>
      </c>
      <c r="E44" s="42">
        <f t="shared" si="0"/>
        <v>1588346</v>
      </c>
      <c r="F44" s="42">
        <f t="shared" si="0"/>
        <v>73000</v>
      </c>
      <c r="G44" s="42">
        <f t="shared" si="0"/>
        <v>1515346</v>
      </c>
      <c r="H44" s="109">
        <f>SUM(H8+H11+H14+H17)</f>
        <v>0</v>
      </c>
      <c r="I44" s="2"/>
    </row>
    <row r="45" spans="1:9" ht="24.75" customHeight="1">
      <c r="A45" s="158"/>
      <c r="B45" s="158"/>
      <c r="C45" s="140" t="s">
        <v>86</v>
      </c>
      <c r="D45" s="142">
        <f>D44/D43*100</f>
        <v>99.77047738693467</v>
      </c>
      <c r="E45" s="142">
        <f>E44/E43*100</f>
        <v>99.77047738693467</v>
      </c>
      <c r="F45" s="142">
        <f>F44/F43*100</f>
        <v>44.785276073619634</v>
      </c>
      <c r="G45" s="142">
        <f>G44/G43*100</f>
        <v>106.04240727781666</v>
      </c>
      <c r="H45" s="142">
        <v>0</v>
      </c>
      <c r="I45" s="2"/>
    </row>
    <row r="46" spans="1:8" ht="26.25" customHeight="1">
      <c r="A46" s="159"/>
      <c r="B46" s="159"/>
      <c r="C46" s="160"/>
      <c r="D46" s="161"/>
      <c r="E46" s="161"/>
      <c r="F46" s="161"/>
      <c r="G46" s="161"/>
      <c r="H46" s="162"/>
    </row>
    <row r="47" spans="1:8" ht="20.25" customHeight="1">
      <c r="A47" s="159"/>
      <c r="B47" s="159"/>
      <c r="C47" s="160"/>
      <c r="D47" s="161"/>
      <c r="E47" s="161"/>
      <c r="F47" s="161"/>
      <c r="G47" s="161"/>
      <c r="H47" s="162"/>
    </row>
    <row r="48" spans="1:8" ht="20.25" customHeight="1">
      <c r="A48" s="159"/>
      <c r="B48" s="159"/>
      <c r="C48" s="160"/>
      <c r="D48" s="161"/>
      <c r="E48" s="161"/>
      <c r="F48" s="161"/>
      <c r="G48" s="161"/>
      <c r="H48" s="162"/>
    </row>
    <row r="49" spans="1:8" ht="63" customHeight="1">
      <c r="A49" s="159"/>
      <c r="B49" s="159"/>
      <c r="C49" s="160"/>
      <c r="D49" s="161"/>
      <c r="E49" s="161"/>
      <c r="F49" s="161"/>
      <c r="G49" s="161"/>
      <c r="H49" s="162"/>
    </row>
    <row r="50" ht="21.75" customHeight="1"/>
    <row r="51" ht="21.75" customHeight="1"/>
    <row r="52" ht="69" customHeight="1"/>
    <row r="53" ht="21" customHeight="1"/>
    <row r="54" ht="23.25" customHeight="1"/>
    <row r="55" ht="39" customHeight="1"/>
    <row r="56" ht="30.75" customHeight="1"/>
    <row r="57" ht="30.75" customHeight="1"/>
    <row r="58" ht="114" customHeight="1"/>
    <row r="59" ht="24.75" customHeight="1"/>
    <row r="60" ht="24.75" customHeight="1"/>
    <row r="61" ht="128.25" customHeight="1"/>
    <row r="62" ht="24.75" customHeight="1"/>
    <row r="63" ht="24.75" customHeight="1"/>
    <row r="64" ht="132" customHeight="1"/>
    <row r="65" ht="25.5" customHeight="1"/>
    <row r="66" ht="26.25" customHeight="1"/>
    <row r="67" ht="97.5" customHeight="1"/>
    <row r="68" ht="28.5" customHeight="1"/>
    <row r="69" ht="27.75" customHeight="1"/>
    <row r="70" ht="104.25" customHeight="1"/>
    <row r="71" ht="27.75" customHeight="1"/>
    <row r="72" spans="1:8" ht="27.75" customHeight="1">
      <c r="A72" s="131"/>
      <c r="B72" s="136"/>
      <c r="C72" s="66" t="s">
        <v>86</v>
      </c>
      <c r="D72" s="137">
        <v>100</v>
      </c>
      <c r="E72" s="137">
        <v>100</v>
      </c>
      <c r="F72" s="137">
        <v>0</v>
      </c>
      <c r="G72" s="137">
        <v>100</v>
      </c>
      <c r="H72" s="108">
        <v>0</v>
      </c>
    </row>
    <row r="73" spans="1:8" ht="29.25" customHeight="1">
      <c r="A73" s="138"/>
      <c r="B73" s="139"/>
      <c r="C73" s="140" t="s">
        <v>187</v>
      </c>
      <c r="D73" s="141" t="s">
        <v>297</v>
      </c>
      <c r="E73" s="141" t="s">
        <v>297</v>
      </c>
      <c r="F73" s="141" t="s">
        <v>298</v>
      </c>
      <c r="G73" s="141" t="s">
        <v>296</v>
      </c>
      <c r="H73" s="109">
        <v>0</v>
      </c>
    </row>
    <row r="74" spans="1:8" ht="26.25" customHeight="1">
      <c r="A74" s="131"/>
      <c r="B74" s="139"/>
      <c r="C74" s="140" t="s">
        <v>87</v>
      </c>
      <c r="D74" s="141" t="s">
        <v>302</v>
      </c>
      <c r="E74" s="141" t="s">
        <v>302</v>
      </c>
      <c r="F74" s="141" t="s">
        <v>303</v>
      </c>
      <c r="G74" s="141" t="s">
        <v>304</v>
      </c>
      <c r="H74" s="109">
        <v>0</v>
      </c>
    </row>
    <row r="75" spans="1:8" ht="27" customHeight="1">
      <c r="A75" s="131"/>
      <c r="B75" s="139"/>
      <c r="C75" s="140" t="s">
        <v>86</v>
      </c>
      <c r="D75" s="142">
        <f>D74/D73*100</f>
        <v>99.97403458465787</v>
      </c>
      <c r="E75" s="142">
        <f>E74/E73*100</f>
        <v>99.97403458465787</v>
      </c>
      <c r="F75" s="142">
        <f>F74/F73*100</f>
        <v>99.83564645726808</v>
      </c>
      <c r="G75" s="142">
        <f>G74/G73*100</f>
        <v>99.99741571771838</v>
      </c>
      <c r="H75" s="142">
        <v>0</v>
      </c>
    </row>
    <row r="76" ht="15.75">
      <c r="A76" s="107"/>
    </row>
  </sheetData>
  <sheetProtection/>
  <mergeCells count="7">
    <mergeCell ref="A3:H3"/>
    <mergeCell ref="A4:A5"/>
    <mergeCell ref="B4:B5"/>
    <mergeCell ref="C4:C5"/>
    <mergeCell ref="D4:D5"/>
    <mergeCell ref="E4:E5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MAR_GRO_PC</cp:lastModifiedBy>
  <cp:lastPrinted>2022-03-17T07:32:17Z</cp:lastPrinted>
  <dcterms:created xsi:type="dcterms:W3CDTF">2009-10-15T10:17:39Z</dcterms:created>
  <dcterms:modified xsi:type="dcterms:W3CDTF">2022-03-21T19:30:59Z</dcterms:modified>
  <cp:category/>
  <cp:version/>
  <cp:contentType/>
  <cp:contentStatus/>
</cp:coreProperties>
</file>